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plusData\Export\Upravené VV\"/>
    </mc:Choice>
  </mc:AlternateContent>
  <bookViews>
    <workbookView xWindow="0" yWindow="0" windowWidth="28800" windowHeight="12435" activeTab="2"/>
  </bookViews>
  <sheets>
    <sheet name="Rekapitulace stavby" sheetId="1" r:id="rId1"/>
    <sheet name="SO 301 - Kanalizace" sheetId="2" r:id="rId2"/>
    <sheet name="SO 302 - Vodovod" sheetId="3" r:id="rId3"/>
    <sheet name="Pokyny pro vyplnění" sheetId="4" r:id="rId4"/>
  </sheets>
  <definedNames>
    <definedName name="_xlnm._FilterDatabase" localSheetId="1" hidden="1">'SO 301 - Kanalizace'!$C$83:$K$244</definedName>
    <definedName name="_xlnm._FilterDatabase" localSheetId="2" hidden="1">'SO 302 - Vodovod'!$C$81:$K$254</definedName>
    <definedName name="_xlnm.Print_Titles" localSheetId="0">'Rekapitulace stavby'!$49:$49</definedName>
    <definedName name="_xlnm.Print_Titles" localSheetId="1">'SO 301 - Kanalizace'!$83:$83</definedName>
    <definedName name="_xlnm.Print_Titles" localSheetId="2">'SO 302 - Vodovod'!$81:$81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301 - Kanalizace'!$C$4:$J$36,'SO 301 - Kanalizace'!$C$42:$J$65,'SO 301 - Kanalizace'!$C$71:$K$244</definedName>
    <definedName name="_xlnm.Print_Area" localSheetId="2">'SO 302 - Vodovod'!$C$4:$J$36,'SO 302 - Vodovod'!$C$42:$J$63,'SO 302 - Vodovod'!$C$69:$K$254</definedName>
  </definedNames>
  <calcPr calcId="152511"/>
</workbook>
</file>

<file path=xl/calcChain.xml><?xml version="1.0" encoding="utf-8"?>
<calcChain xmlns="http://schemas.openxmlformats.org/spreadsheetml/2006/main">
  <c r="AY53" i="1" l="1"/>
  <c r="AX53" i="1"/>
  <c r="BI254" i="3"/>
  <c r="BH254" i="3"/>
  <c r="BG254" i="3"/>
  <c r="BF254" i="3"/>
  <c r="T254" i="3"/>
  <c r="T253" i="3"/>
  <c r="R254" i="3"/>
  <c r="R253" i="3"/>
  <c r="P254" i="3"/>
  <c r="P253" i="3"/>
  <c r="BK254" i="3"/>
  <c r="BK253" i="3" s="1"/>
  <c r="J253" i="3" s="1"/>
  <c r="J62" i="3" s="1"/>
  <c r="J254" i="3"/>
  <c r="BE254" i="3"/>
  <c r="BI250" i="3"/>
  <c r="BH250" i="3"/>
  <c r="BG250" i="3"/>
  <c r="BF250" i="3"/>
  <c r="T250" i="3"/>
  <c r="R250" i="3"/>
  <c r="P250" i="3"/>
  <c r="BK250" i="3"/>
  <c r="J250" i="3"/>
  <c r="BE250" i="3"/>
  <c r="BI247" i="3"/>
  <c r="BH247" i="3"/>
  <c r="BG247" i="3"/>
  <c r="BF247" i="3"/>
  <c r="T247" i="3"/>
  <c r="R247" i="3"/>
  <c r="P247" i="3"/>
  <c r="BK247" i="3"/>
  <c r="J247" i="3"/>
  <c r="BE247" i="3"/>
  <c r="BI246" i="3"/>
  <c r="BH246" i="3"/>
  <c r="BG246" i="3"/>
  <c r="BF246" i="3"/>
  <c r="T246" i="3"/>
  <c r="R246" i="3"/>
  <c r="P246" i="3"/>
  <c r="BK246" i="3"/>
  <c r="J246" i="3"/>
  <c r="BE246" i="3"/>
  <c r="BI243" i="3"/>
  <c r="BH243" i="3"/>
  <c r="BG243" i="3"/>
  <c r="BF243" i="3"/>
  <c r="T243" i="3"/>
  <c r="R243" i="3"/>
  <c r="P243" i="3"/>
  <c r="BK243" i="3"/>
  <c r="J243" i="3"/>
  <c r="BE243" i="3"/>
  <c r="BI242" i="3"/>
  <c r="BH242" i="3"/>
  <c r="BG242" i="3"/>
  <c r="BF242" i="3"/>
  <c r="T242" i="3"/>
  <c r="R242" i="3"/>
  <c r="P242" i="3"/>
  <c r="BK242" i="3"/>
  <c r="J242" i="3"/>
  <c r="BE242" i="3"/>
  <c r="BI239" i="3"/>
  <c r="BH239" i="3"/>
  <c r="BG239" i="3"/>
  <c r="BF239" i="3"/>
  <c r="T239" i="3"/>
  <c r="R239" i="3"/>
  <c r="P239" i="3"/>
  <c r="BK239" i="3"/>
  <c r="J239" i="3"/>
  <c r="BE239" i="3"/>
  <c r="BI238" i="3"/>
  <c r="BH238" i="3"/>
  <c r="BG238" i="3"/>
  <c r="BF238" i="3"/>
  <c r="T238" i="3"/>
  <c r="R238" i="3"/>
  <c r="P238" i="3"/>
  <c r="BK238" i="3"/>
  <c r="J238" i="3"/>
  <c r="BE238" i="3"/>
  <c r="BI237" i="3"/>
  <c r="BH237" i="3"/>
  <c r="BG237" i="3"/>
  <c r="BF237" i="3"/>
  <c r="T237" i="3"/>
  <c r="R237" i="3"/>
  <c r="P237" i="3"/>
  <c r="BK237" i="3"/>
  <c r="J237" i="3"/>
  <c r="BE237" i="3"/>
  <c r="BI235" i="3"/>
  <c r="BH235" i="3"/>
  <c r="BG235" i="3"/>
  <c r="BF235" i="3"/>
  <c r="T235" i="3"/>
  <c r="R235" i="3"/>
  <c r="P235" i="3"/>
  <c r="BK235" i="3"/>
  <c r="J235" i="3"/>
  <c r="BE235" i="3"/>
  <c r="BI234" i="3"/>
  <c r="BH234" i="3"/>
  <c r="BG234" i="3"/>
  <c r="BF234" i="3"/>
  <c r="T234" i="3"/>
  <c r="R234" i="3"/>
  <c r="P234" i="3"/>
  <c r="BK234" i="3"/>
  <c r="J234" i="3"/>
  <c r="BE234" i="3"/>
  <c r="BI231" i="3"/>
  <c r="BH231" i="3"/>
  <c r="BG231" i="3"/>
  <c r="BF231" i="3"/>
  <c r="T231" i="3"/>
  <c r="R231" i="3"/>
  <c r="P231" i="3"/>
  <c r="BK231" i="3"/>
  <c r="J231" i="3"/>
  <c r="BE231" i="3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R227" i="3"/>
  <c r="P227" i="3"/>
  <c r="BK227" i="3"/>
  <c r="J227" i="3"/>
  <c r="BE227" i="3"/>
  <c r="BI226" i="3"/>
  <c r="BH226" i="3"/>
  <c r="BG226" i="3"/>
  <c r="BF226" i="3"/>
  <c r="T226" i="3"/>
  <c r="R226" i="3"/>
  <c r="P226" i="3"/>
  <c r="BK226" i="3"/>
  <c r="J226" i="3"/>
  <c r="BE226" i="3"/>
  <c r="BI223" i="3"/>
  <c r="BH223" i="3"/>
  <c r="BG223" i="3"/>
  <c r="BF223" i="3"/>
  <c r="T223" i="3"/>
  <c r="R223" i="3"/>
  <c r="P223" i="3"/>
  <c r="BK223" i="3"/>
  <c r="J223" i="3"/>
  <c r="BE223" i="3"/>
  <c r="BI222" i="3"/>
  <c r="BH222" i="3"/>
  <c r="BG222" i="3"/>
  <c r="BF222" i="3"/>
  <c r="T222" i="3"/>
  <c r="R222" i="3"/>
  <c r="P222" i="3"/>
  <c r="BK222" i="3"/>
  <c r="J222" i="3"/>
  <c r="BE222" i="3"/>
  <c r="BI219" i="3"/>
  <c r="BH219" i="3"/>
  <c r="BG219" i="3"/>
  <c r="BF219" i="3"/>
  <c r="T219" i="3"/>
  <c r="R219" i="3"/>
  <c r="P219" i="3"/>
  <c r="BK219" i="3"/>
  <c r="J219" i="3"/>
  <c r="BE219" i="3"/>
  <c r="BI218" i="3"/>
  <c r="BH218" i="3"/>
  <c r="BG218" i="3"/>
  <c r="BF218" i="3"/>
  <c r="T218" i="3"/>
  <c r="R218" i="3"/>
  <c r="P218" i="3"/>
  <c r="BK218" i="3"/>
  <c r="J218" i="3"/>
  <c r="BE218" i="3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R214" i="3"/>
  <c r="P214" i="3"/>
  <c r="BK214" i="3"/>
  <c r="J214" i="3"/>
  <c r="BE214" i="3"/>
  <c r="BI213" i="3"/>
  <c r="BH213" i="3"/>
  <c r="BG213" i="3"/>
  <c r="BF213" i="3"/>
  <c r="T213" i="3"/>
  <c r="R213" i="3"/>
  <c r="P213" i="3"/>
  <c r="BK213" i="3"/>
  <c r="J213" i="3"/>
  <c r="BE213" i="3"/>
  <c r="BI210" i="3"/>
  <c r="BH210" i="3"/>
  <c r="BG210" i="3"/>
  <c r="BF210" i="3"/>
  <c r="T210" i="3"/>
  <c r="R210" i="3"/>
  <c r="P210" i="3"/>
  <c r="BK210" i="3"/>
  <c r="J210" i="3"/>
  <c r="BE210" i="3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/>
  <c r="BI205" i="3"/>
  <c r="BH205" i="3"/>
  <c r="BG205" i="3"/>
  <c r="BF205" i="3"/>
  <c r="T205" i="3"/>
  <c r="R205" i="3"/>
  <c r="P205" i="3"/>
  <c r="BK205" i="3"/>
  <c r="J205" i="3"/>
  <c r="BE205" i="3"/>
  <c r="BI203" i="3"/>
  <c r="BH203" i="3"/>
  <c r="BG203" i="3"/>
  <c r="BF203" i="3"/>
  <c r="T203" i="3"/>
  <c r="R203" i="3"/>
  <c r="P203" i="3"/>
  <c r="BK203" i="3"/>
  <c r="J203" i="3"/>
  <c r="BE203" i="3"/>
  <c r="BI201" i="3"/>
  <c r="BH201" i="3"/>
  <c r="BG201" i="3"/>
  <c r="BF201" i="3"/>
  <c r="T201" i="3"/>
  <c r="R201" i="3"/>
  <c r="P201" i="3"/>
  <c r="BK201" i="3"/>
  <c r="J201" i="3"/>
  <c r="BE201" i="3"/>
  <c r="BI198" i="3"/>
  <c r="BH198" i="3"/>
  <c r="BG198" i="3"/>
  <c r="BF198" i="3"/>
  <c r="T198" i="3"/>
  <c r="R198" i="3"/>
  <c r="P198" i="3"/>
  <c r="BK198" i="3"/>
  <c r="J198" i="3"/>
  <c r="BE198" i="3"/>
  <c r="BI197" i="3"/>
  <c r="BH197" i="3"/>
  <c r="BG197" i="3"/>
  <c r="BF197" i="3"/>
  <c r="T197" i="3"/>
  <c r="R197" i="3"/>
  <c r="P197" i="3"/>
  <c r="BK197" i="3"/>
  <c r="J197" i="3"/>
  <c r="BE197" i="3"/>
  <c r="BI195" i="3"/>
  <c r="BH195" i="3"/>
  <c r="BG195" i="3"/>
  <c r="BF195" i="3"/>
  <c r="T195" i="3"/>
  <c r="R195" i="3"/>
  <c r="P195" i="3"/>
  <c r="BK195" i="3"/>
  <c r="J195" i="3"/>
  <c r="BE195" i="3"/>
  <c r="BI192" i="3"/>
  <c r="BH192" i="3"/>
  <c r="BG192" i="3"/>
  <c r="BF192" i="3"/>
  <c r="T192" i="3"/>
  <c r="R192" i="3"/>
  <c r="P192" i="3"/>
  <c r="BK192" i="3"/>
  <c r="J192" i="3"/>
  <c r="BE192" i="3"/>
  <c r="BI190" i="3"/>
  <c r="BH190" i="3"/>
  <c r="BG190" i="3"/>
  <c r="BF190" i="3"/>
  <c r="T190" i="3"/>
  <c r="R190" i="3"/>
  <c r="P190" i="3"/>
  <c r="BK190" i="3"/>
  <c r="J190" i="3"/>
  <c r="BE190" i="3"/>
  <c r="BI187" i="3"/>
  <c r="BH187" i="3"/>
  <c r="BG187" i="3"/>
  <c r="BF187" i="3"/>
  <c r="T187" i="3"/>
  <c r="R187" i="3"/>
  <c r="P187" i="3"/>
  <c r="BK187" i="3"/>
  <c r="J187" i="3"/>
  <c r="BE187" i="3"/>
  <c r="BI186" i="3"/>
  <c r="BH186" i="3"/>
  <c r="BG186" i="3"/>
  <c r="BF186" i="3"/>
  <c r="T186" i="3"/>
  <c r="R186" i="3"/>
  <c r="P186" i="3"/>
  <c r="BK186" i="3"/>
  <c r="J186" i="3"/>
  <c r="BE186" i="3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/>
  <c r="BI175" i="3"/>
  <c r="BH175" i="3"/>
  <c r="BG175" i="3"/>
  <c r="BF175" i="3"/>
  <c r="T175" i="3"/>
  <c r="R175" i="3"/>
  <c r="P175" i="3"/>
  <c r="BK175" i="3"/>
  <c r="J175" i="3"/>
  <c r="BE175" i="3"/>
  <c r="BI174" i="3"/>
  <c r="BH174" i="3"/>
  <c r="BG174" i="3"/>
  <c r="BF174" i="3"/>
  <c r="T174" i="3"/>
  <c r="R174" i="3"/>
  <c r="P174" i="3"/>
  <c r="BK174" i="3"/>
  <c r="J174" i="3"/>
  <c r="BE174" i="3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/>
  <c r="BI169" i="3"/>
  <c r="BH169" i="3"/>
  <c r="BG169" i="3"/>
  <c r="BF169" i="3"/>
  <c r="T169" i="3"/>
  <c r="T168" i="3"/>
  <c r="R169" i="3"/>
  <c r="R168" i="3"/>
  <c r="P169" i="3"/>
  <c r="P168" i="3"/>
  <c r="BK169" i="3"/>
  <c r="BK168" i="3"/>
  <c r="J168" i="3" s="1"/>
  <c r="J61" i="3" s="1"/>
  <c r="J169" i="3"/>
  <c r="BE169" i="3" s="1"/>
  <c r="BI165" i="3"/>
  <c r="BH165" i="3"/>
  <c r="BG165" i="3"/>
  <c r="BF165" i="3"/>
  <c r="T165" i="3"/>
  <c r="R165" i="3"/>
  <c r="P165" i="3"/>
  <c r="BK165" i="3"/>
  <c r="BK155" i="3" s="1"/>
  <c r="J155" i="3" s="1"/>
  <c r="J60" i="3" s="1"/>
  <c r="J165" i="3"/>
  <c r="BE165" i="3"/>
  <c r="BI156" i="3"/>
  <c r="BH156" i="3"/>
  <c r="BG156" i="3"/>
  <c r="BF156" i="3"/>
  <c r="T156" i="3"/>
  <c r="T155" i="3"/>
  <c r="R156" i="3"/>
  <c r="R155" i="3"/>
  <c r="P156" i="3"/>
  <c r="P155" i="3"/>
  <c r="BK156" i="3"/>
  <c r="J156" i="3"/>
  <c r="BE156" i="3" s="1"/>
  <c r="BI153" i="3"/>
  <c r="BH153" i="3"/>
  <c r="BG153" i="3"/>
  <c r="BF153" i="3"/>
  <c r="T153" i="3"/>
  <c r="T152" i="3"/>
  <c r="T84" i="3" s="1"/>
  <c r="T83" i="3" s="1"/>
  <c r="T82" i="3" s="1"/>
  <c r="R153" i="3"/>
  <c r="R152" i="3"/>
  <c r="P153" i="3"/>
  <c r="P152" i="3"/>
  <c r="P84" i="3" s="1"/>
  <c r="P83" i="3" s="1"/>
  <c r="P82" i="3" s="1"/>
  <c r="AU53" i="1" s="1"/>
  <c r="BK153" i="3"/>
  <c r="BK152" i="3"/>
  <c r="J152" i="3" s="1"/>
  <c r="J59" i="3" s="1"/>
  <c r="J153" i="3"/>
  <c r="BE153" i="3" s="1"/>
  <c r="BI150" i="3"/>
  <c r="BH150" i="3"/>
  <c r="BG150" i="3"/>
  <c r="BF150" i="3"/>
  <c r="T150" i="3"/>
  <c r="R150" i="3"/>
  <c r="P150" i="3"/>
  <c r="BK150" i="3"/>
  <c r="J150" i="3"/>
  <c r="BE150" i="3"/>
  <c r="BI141" i="3"/>
  <c r="BH141" i="3"/>
  <c r="BG141" i="3"/>
  <c r="BF141" i="3"/>
  <c r="T141" i="3"/>
  <c r="R141" i="3"/>
  <c r="P141" i="3"/>
  <c r="BK141" i="3"/>
  <c r="J141" i="3"/>
  <c r="BE141" i="3"/>
  <c r="BI139" i="3"/>
  <c r="BH139" i="3"/>
  <c r="BG139" i="3"/>
  <c r="BF139" i="3"/>
  <c r="T139" i="3"/>
  <c r="R139" i="3"/>
  <c r="P139" i="3"/>
  <c r="BK139" i="3"/>
  <c r="J139" i="3"/>
  <c r="BE139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/>
  <c r="BI128" i="3"/>
  <c r="BH128" i="3"/>
  <c r="BG128" i="3"/>
  <c r="BF128" i="3"/>
  <c r="T128" i="3"/>
  <c r="R128" i="3"/>
  <c r="P128" i="3"/>
  <c r="BK128" i="3"/>
  <c r="J128" i="3"/>
  <c r="BE128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15" i="3"/>
  <c r="BH115" i="3"/>
  <c r="BG115" i="3"/>
  <c r="BF115" i="3"/>
  <c r="T115" i="3"/>
  <c r="R115" i="3"/>
  <c r="P115" i="3"/>
  <c r="BK115" i="3"/>
  <c r="J115" i="3"/>
  <c r="BE115" i="3"/>
  <c r="BI113" i="3"/>
  <c r="BH113" i="3"/>
  <c r="BG113" i="3"/>
  <c r="BF113" i="3"/>
  <c r="T113" i="3"/>
  <c r="R113" i="3"/>
  <c r="P113" i="3"/>
  <c r="BK113" i="3"/>
  <c r="J113" i="3"/>
  <c r="BE113" i="3"/>
  <c r="BI103" i="3"/>
  <c r="BH103" i="3"/>
  <c r="BG103" i="3"/>
  <c r="BF103" i="3"/>
  <c r="T103" i="3"/>
  <c r="R103" i="3"/>
  <c r="P103" i="3"/>
  <c r="BK103" i="3"/>
  <c r="J103" i="3"/>
  <c r="BE103" i="3"/>
  <c r="BI101" i="3"/>
  <c r="BH101" i="3"/>
  <c r="BG101" i="3"/>
  <c r="BF101" i="3"/>
  <c r="T101" i="3"/>
  <c r="R101" i="3"/>
  <c r="P101" i="3"/>
  <c r="BK101" i="3"/>
  <c r="J101" i="3"/>
  <c r="BE101" i="3"/>
  <c r="BI91" i="3"/>
  <c r="BH91" i="3"/>
  <c r="BG91" i="3"/>
  <c r="BF91" i="3"/>
  <c r="T91" i="3"/>
  <c r="R91" i="3"/>
  <c r="R84" i="3" s="1"/>
  <c r="R83" i="3" s="1"/>
  <c r="R82" i="3" s="1"/>
  <c r="P91" i="3"/>
  <c r="BK91" i="3"/>
  <c r="J91" i="3"/>
  <c r="BE91" i="3"/>
  <c r="BI88" i="3"/>
  <c r="BH88" i="3"/>
  <c r="BG88" i="3"/>
  <c r="BF88" i="3"/>
  <c r="T88" i="3"/>
  <c r="R88" i="3"/>
  <c r="P88" i="3"/>
  <c r="BK88" i="3"/>
  <c r="J88" i="3"/>
  <c r="BE88" i="3"/>
  <c r="BI85" i="3"/>
  <c r="F34" i="3"/>
  <c r="BD53" i="1" s="1"/>
  <c r="BH85" i="3"/>
  <c r="F33" i="3" s="1"/>
  <c r="BC53" i="1" s="1"/>
  <c r="BG85" i="3"/>
  <c r="F32" i="3"/>
  <c r="BB53" i="1" s="1"/>
  <c r="BF85" i="3"/>
  <c r="F31" i="3" s="1"/>
  <c r="BA53" i="1" s="1"/>
  <c r="T85" i="3"/>
  <c r="R85" i="3"/>
  <c r="P85" i="3"/>
  <c r="BK85" i="3"/>
  <c r="BK84" i="3" s="1"/>
  <c r="J85" i="3"/>
  <c r="BE85" i="3" s="1"/>
  <c r="F76" i="3"/>
  <c r="E74" i="3"/>
  <c r="F49" i="3"/>
  <c r="E47" i="3"/>
  <c r="J21" i="3"/>
  <c r="E21" i="3"/>
  <c r="J78" i="3" s="1"/>
  <c r="J51" i="3"/>
  <c r="J20" i="3"/>
  <c r="J18" i="3"/>
  <c r="E18" i="3"/>
  <c r="F79" i="3"/>
  <c r="F52" i="3"/>
  <c r="J17" i="3"/>
  <c r="J15" i="3"/>
  <c r="E15" i="3"/>
  <c r="F51" i="3" s="1"/>
  <c r="F78" i="3"/>
  <c r="J14" i="3"/>
  <c r="J12" i="3"/>
  <c r="J49" i="3" s="1"/>
  <c r="J76" i="3"/>
  <c r="E7" i="3"/>
  <c r="E72" i="3"/>
  <c r="E45" i="3"/>
  <c r="AY52" i="1"/>
  <c r="AX52" i="1"/>
  <c r="BI244" i="2"/>
  <c r="BH244" i="2"/>
  <c r="BG244" i="2"/>
  <c r="BF244" i="2"/>
  <c r="T244" i="2"/>
  <c r="T243" i="2"/>
  <c r="R244" i="2"/>
  <c r="R243" i="2" s="1"/>
  <c r="P244" i="2"/>
  <c r="P243" i="2"/>
  <c r="BK244" i="2"/>
  <c r="BK243" i="2" s="1"/>
  <c r="J243" i="2" s="1"/>
  <c r="J64" i="2" s="1"/>
  <c r="J244" i="2"/>
  <c r="BE244" i="2" s="1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T237" i="2" s="1"/>
  <c r="R238" i="2"/>
  <c r="R237" i="2"/>
  <c r="P238" i="2"/>
  <c r="P237" i="2" s="1"/>
  <c r="BK238" i="2"/>
  <c r="BK237" i="2"/>
  <c r="J237" i="2" s="1"/>
  <c r="J63" i="2" s="1"/>
  <c r="J238" i="2"/>
  <c r="BE238" i="2"/>
  <c r="BI235" i="2"/>
  <c r="BH235" i="2"/>
  <c r="BG235" i="2"/>
  <c r="BF235" i="2"/>
  <c r="T235" i="2"/>
  <c r="R235" i="2"/>
  <c r="P235" i="2"/>
  <c r="BK235" i="2"/>
  <c r="J235" i="2"/>
  <c r="BE235" i="2" s="1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0" i="2"/>
  <c r="BH190" i="2"/>
  <c r="BG190" i="2"/>
  <c r="BF190" i="2"/>
  <c r="T190" i="2"/>
  <c r="R190" i="2"/>
  <c r="R183" i="2" s="1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BK183" i="2" s="1"/>
  <c r="J183" i="2" s="1"/>
  <c r="J62" i="2" s="1"/>
  <c r="J188" i="2"/>
  <c r="BE188" i="2"/>
  <c r="BI184" i="2"/>
  <c r="BH184" i="2"/>
  <c r="BG184" i="2"/>
  <c r="BF184" i="2"/>
  <c r="T184" i="2"/>
  <c r="T183" i="2"/>
  <c r="R184" i="2"/>
  <c r="P184" i="2"/>
  <c r="P183" i="2"/>
  <c r="BK184" i="2"/>
  <c r="J184" i="2"/>
  <c r="BE184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R167" i="2" s="1"/>
  <c r="P180" i="2"/>
  <c r="BK180" i="2"/>
  <c r="J180" i="2"/>
  <c r="BE180" i="2"/>
  <c r="BI177" i="2"/>
  <c r="BH177" i="2"/>
  <c r="BG177" i="2"/>
  <c r="BF177" i="2"/>
  <c r="T177" i="2"/>
  <c r="R177" i="2"/>
  <c r="P177" i="2"/>
  <c r="BK177" i="2"/>
  <c r="BK167" i="2" s="1"/>
  <c r="J167" i="2" s="1"/>
  <c r="J61" i="2" s="1"/>
  <c r="J177" i="2"/>
  <c r="BE177" i="2"/>
  <c r="BI168" i="2"/>
  <c r="BH168" i="2"/>
  <c r="BG168" i="2"/>
  <c r="BF168" i="2"/>
  <c r="T168" i="2"/>
  <c r="T167" i="2"/>
  <c r="R168" i="2"/>
  <c r="P168" i="2"/>
  <c r="P167" i="2"/>
  <c r="BK168" i="2"/>
  <c r="J168" i="2"/>
  <c r="BE168" i="2" s="1"/>
  <c r="BI162" i="2"/>
  <c r="BH162" i="2"/>
  <c r="BG162" i="2"/>
  <c r="BF162" i="2"/>
  <c r="T162" i="2"/>
  <c r="R162" i="2"/>
  <c r="P162" i="2"/>
  <c r="BK162" i="2"/>
  <c r="J162" i="2"/>
  <c r="BE162" i="2"/>
  <c r="BI159" i="2"/>
  <c r="BH159" i="2"/>
  <c r="BG159" i="2"/>
  <c r="BF159" i="2"/>
  <c r="T159" i="2"/>
  <c r="T158" i="2"/>
  <c r="R159" i="2"/>
  <c r="R158" i="2"/>
  <c r="P159" i="2"/>
  <c r="P158" i="2"/>
  <c r="BK159" i="2"/>
  <c r="BK158" i="2"/>
  <c r="J158" i="2" s="1"/>
  <c r="J60" i="2" s="1"/>
  <c r="J159" i="2"/>
  <c r="BE159" i="2" s="1"/>
  <c r="BI155" i="2"/>
  <c r="BH155" i="2"/>
  <c r="BG155" i="2"/>
  <c r="BF155" i="2"/>
  <c r="T155" i="2"/>
  <c r="T154" i="2"/>
  <c r="R155" i="2"/>
  <c r="R154" i="2"/>
  <c r="P155" i="2"/>
  <c r="P154" i="2"/>
  <c r="BK155" i="2"/>
  <c r="BK154" i="2"/>
  <c r="J154" i="2" s="1"/>
  <c r="J59" i="2" s="1"/>
  <c r="J155" i="2"/>
  <c r="BE155" i="2" s="1"/>
  <c r="BI152" i="2"/>
  <c r="BH152" i="2"/>
  <c r="BG152" i="2"/>
  <c r="BF152" i="2"/>
  <c r="T152" i="2"/>
  <c r="R152" i="2"/>
  <c r="P152" i="2"/>
  <c r="BK152" i="2"/>
  <c r="J152" i="2"/>
  <c r="BE15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7" i="2"/>
  <c r="BH127" i="2"/>
  <c r="BG127" i="2"/>
  <c r="BF127" i="2"/>
  <c r="T127" i="2"/>
  <c r="R127" i="2"/>
  <c r="P127" i="2"/>
  <c r="BK127" i="2"/>
  <c r="J127" i="2"/>
  <c r="BE127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0" i="2"/>
  <c r="BH90" i="2"/>
  <c r="BG90" i="2"/>
  <c r="BF90" i="2"/>
  <c r="T90" i="2"/>
  <c r="R90" i="2"/>
  <c r="P90" i="2"/>
  <c r="BK90" i="2"/>
  <c r="J90" i="2"/>
  <c r="BE90" i="2"/>
  <c r="BI89" i="2"/>
  <c r="BH89" i="2"/>
  <c r="BG89" i="2"/>
  <c r="BF89" i="2"/>
  <c r="T89" i="2"/>
  <c r="R89" i="2"/>
  <c r="P89" i="2"/>
  <c r="BK89" i="2"/>
  <c r="J89" i="2"/>
  <c r="BE89" i="2"/>
  <c r="BI87" i="2"/>
  <c r="F34" i="2"/>
  <c r="BD52" i="1" s="1"/>
  <c r="BD51" i="1" s="1"/>
  <c r="W30" i="1" s="1"/>
  <c r="BH87" i="2"/>
  <c r="F33" i="2" s="1"/>
  <c r="BC52" i="1" s="1"/>
  <c r="BC51" i="1" s="1"/>
  <c r="BG87" i="2"/>
  <c r="F32" i="2"/>
  <c r="BB52" i="1" s="1"/>
  <c r="BB51" i="1" s="1"/>
  <c r="BF87" i="2"/>
  <c r="J31" i="2" s="1"/>
  <c r="AW52" i="1" s="1"/>
  <c r="T87" i="2"/>
  <c r="T86" i="2"/>
  <c r="R87" i="2"/>
  <c r="R86" i="2"/>
  <c r="R85" i="2" s="1"/>
  <c r="R84" i="2" s="1"/>
  <c r="P87" i="2"/>
  <c r="P86" i="2"/>
  <c r="P85" i="2" s="1"/>
  <c r="P84" i="2" s="1"/>
  <c r="AU52" i="1" s="1"/>
  <c r="AU51" i="1" s="1"/>
  <c r="BK87" i="2"/>
  <c r="BK86" i="2" s="1"/>
  <c r="J87" i="2"/>
  <c r="BE87" i="2" s="1"/>
  <c r="F78" i="2"/>
  <c r="E76" i="2"/>
  <c r="F49" i="2"/>
  <c r="E47" i="2"/>
  <c r="J21" i="2"/>
  <c r="E21" i="2"/>
  <c r="J51" i="2" s="1"/>
  <c r="J20" i="2"/>
  <c r="J18" i="2"/>
  <c r="E18" i="2"/>
  <c r="F52" i="2" s="1"/>
  <c r="F81" i="2"/>
  <c r="J17" i="2"/>
  <c r="J15" i="2"/>
  <c r="E15" i="2"/>
  <c r="F80" i="2" s="1"/>
  <c r="F51" i="2"/>
  <c r="J14" i="2"/>
  <c r="J12" i="2"/>
  <c r="J78" i="2" s="1"/>
  <c r="J49" i="2"/>
  <c r="E7" i="2"/>
  <c r="E45" i="2" s="1"/>
  <c r="E74" i="2"/>
  <c r="AS51" i="1"/>
  <c r="L47" i="1"/>
  <c r="AM46" i="1"/>
  <c r="L46" i="1"/>
  <c r="AM44" i="1"/>
  <c r="L44" i="1"/>
  <c r="L42" i="1"/>
  <c r="L41" i="1"/>
  <c r="F30" i="2" l="1"/>
  <c r="AZ52" i="1" s="1"/>
  <c r="J30" i="2"/>
  <c r="AV52" i="1" s="1"/>
  <c r="AT52" i="1" s="1"/>
  <c r="AY51" i="1"/>
  <c r="W29" i="1"/>
  <c r="J86" i="2"/>
  <c r="J58" i="2" s="1"/>
  <c r="BK85" i="2"/>
  <c r="AX51" i="1"/>
  <c r="W28" i="1"/>
  <c r="F30" i="3"/>
  <c r="AZ53" i="1" s="1"/>
  <c r="J30" i="3"/>
  <c r="AV53" i="1" s="1"/>
  <c r="AT53" i="1" s="1"/>
  <c r="T85" i="2"/>
  <c r="T84" i="2" s="1"/>
  <c r="J84" i="3"/>
  <c r="J58" i="3" s="1"/>
  <c r="BK83" i="3"/>
  <c r="J80" i="2"/>
  <c r="F31" i="2"/>
  <c r="BA52" i="1" s="1"/>
  <c r="BA51" i="1" s="1"/>
  <c r="J31" i="3"/>
  <c r="AW53" i="1" s="1"/>
  <c r="BK82" i="3" l="1"/>
  <c r="J82" i="3" s="1"/>
  <c r="J83" i="3"/>
  <c r="J57" i="3" s="1"/>
  <c r="J85" i="2"/>
  <c r="J57" i="2" s="1"/>
  <c r="BK84" i="2"/>
  <c r="J84" i="2" s="1"/>
  <c r="W27" i="1"/>
  <c r="AW51" i="1"/>
  <c r="AK27" i="1" s="1"/>
  <c r="AZ51" i="1"/>
  <c r="AV51" i="1" l="1"/>
  <c r="W26" i="1"/>
  <c r="J56" i="2"/>
  <c r="J27" i="2"/>
  <c r="J56" i="3"/>
  <c r="J27" i="3"/>
  <c r="AG53" i="1" l="1"/>
  <c r="AN53" i="1" s="1"/>
  <c r="J36" i="3"/>
  <c r="J36" i="2"/>
  <c r="AG52" i="1"/>
  <c r="AK26" i="1"/>
  <c r="AT51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<sst xmlns="http://schemas.openxmlformats.org/spreadsheetml/2006/main" count="4556" uniqueCount="788">
  <si>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</si>
  <si>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</si>
  <si>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</si>
  <si>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</si>
  <si>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</si>
  <si>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</si>
  <si>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</si>
  <si>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{cdda15c1-36e0-4bf1-835c-fece384a7c03}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</si>
  <si>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</si>
  <si>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</si>
  <si>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</si>
  <si>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</si>
  <si>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</si>
  <si>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</si>
  <si>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</si>
  <si>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</si>
  <si>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</si>
  <si>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</si>
  <si>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</si>
  <si>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Kostelec nad Orlicí - Rekonstrukce ulice Fr Zoubka</t>
  </si>
  <si>
    <t>KSO:</t>
  </si>
  <si>
    <t>CC-CZ:</t>
  </si>
  <si>
    <t>Místo:</t>
  </si>
  <si>
    <t xml:space="preserve">Kostelec nad Orlicí </t>
  </si>
  <si>
    <t>Datum:</t>
  </si>
  <si>
    <t>14. 3. 2018</t>
  </si>
  <si>
    <t>Zadavatel:</t>
  </si>
  <si>
    <t>IČ:</t>
  </si>
  <si>
    <t>Město Kostelec nad Orlicí, Palackého náměstí 38</t>
  </si>
  <si>
    <t>DIČ:</t>
  </si>
  <si>
    <t>Uchazeč:</t>
  </si>
  <si>
    <t>Vyplň údaj</t>
  </si>
  <si>
    <t>Projektant:</t>
  </si>
  <si>
    <t>Luboš Bartoš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</si>
  <si>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</si>
  <si>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</si>
  <si>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</si>
  <si>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</si>
  <si>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</si>
  <si>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</si>
  <si>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</si>
  <si>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</si>
  <si>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</si>
  <si>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</si>
  <si>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</si>
  <si>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</si>
  <si>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</si>
  <si>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</si>
  <si>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</si>
  <si>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</si>
  <si>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</si>
  <si>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</si>
  <si>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</si>
  <si>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</si>
  <si>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</si>
  <si>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</si>
  <si>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</si>
  <si>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</si>
  <si>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</si>
  <si>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</si>
  <si>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</si>
  <si>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</si>
  <si>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</si>
  <si>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</si>
  <si>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</si>
  <si>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</si>
  <si>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</si>
  <si>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</si>
  <si>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</si>
  <si>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</si>
  <si>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</si>
  <si>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</si>
  <si>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</si>
  <si>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</si>
  <si>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</si>
  <si>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301</t>
  </si>
  <si>
    <t>Kanalizace</t>
  </si>
  <si>
    <t>STA</t>
  </si>
  <si>
    <t>1</t>
  </si>
  <si>
    <t>{8cd72ff2-a830-4fc6-919f-a174984d09dc}</t>
  </si>
  <si>
    <t>2</t>
  </si>
  <si>
    <t>SO 302</t>
  </si>
  <si>
    <t>Vodovod</t>
  </si>
  <si>
    <t>{3cf5b233-a442-4ee2-a0d0-628f1bb2057e}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</si>
  <si>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</si>
  <si>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</si>
  <si>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</si>
  <si>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</si>
  <si>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</si>
  <si>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</si>
  <si>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</si>
  <si>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301 - Kanalizace</t>
  </si>
  <si>
    <t xml:space="preserve">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</si>
  <si>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</si>
  <si>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</si>
  <si>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</si>
  <si>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</si>
  <si>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</si>
  <si>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</si>
  <si>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</si>
  <si>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</si>
  <si>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3 - Svislé a kompletní konstrukce</t>
  </si>
  <si>
    <t xml:space="preserve">    4 - Vodorovné konstrukce</t>
  </si>
  <si>
    <t xml:space="preserve">    8 -  Trubní vedení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</si>
  <si>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</si>
  <si>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</si>
  <si>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</si>
  <si>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</si>
  <si>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</si>
  <si>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</si>
  <si>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</si>
  <si>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</si>
  <si>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</si>
  <si>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</si>
  <si>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</si>
  <si>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</si>
  <si>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</si>
  <si>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</si>
  <si>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</si>
  <si>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</si>
  <si>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</si>
  <si>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</si>
  <si>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</si>
  <si>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</si>
  <si>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</si>
  <si>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</si>
  <si>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s uvažovaným průměrným přítokem do 500 l/min</t>
  </si>
  <si>
    <t>hod</t>
  </si>
  <si>
    <t>CS ÚRS 2018 01</t>
  </si>
  <si>
    <t>4</t>
  </si>
  <si>
    <t>1991618126</t>
  </si>
  <si>
    <t>VV</t>
  </si>
  <si>
    <t>576"viz výkresy PD C.3. SO 301 č.přílohy 1.- 4."</t>
  </si>
  <si>
    <t>115101301</t>
  </si>
  <si>
    <t>Pohotovost záložní čerpací soupravy pro dopravní výšku do 10 m s uvažovaným průměrným přítokem do 500 l/min</t>
  </si>
  <si>
    <t>den</t>
  </si>
  <si>
    <t>564484338</t>
  </si>
  <si>
    <t>3</t>
  </si>
  <si>
    <t>132201202</t>
  </si>
  <si>
    <t>Hloubení zapažených i nezapažených rýh šířky přes 600 do 2 000 mm s urovnáním dna do předepsaného profilu a spádu v hornině tř. 3 přes 100 do 1 000 m3</t>
  </si>
  <si>
    <t>m3</t>
  </si>
  <si>
    <t>-1603694179</t>
  </si>
  <si>
    <t>"kanalizačních přípojky"</t>
  </si>
  <si>
    <t>146*0,9*1,9</t>
  </si>
  <si>
    <t>Mezisoučet</t>
  </si>
  <si>
    <t>"ul.Fr.Zoubka"</t>
  </si>
  <si>
    <t>198,15*1*2,03</t>
  </si>
  <si>
    <t>Součet</t>
  </si>
  <si>
    <t>651,905*0,6"zatřídění 60% v zemině tř.3"</t>
  </si>
  <si>
    <t>"viz výkresy PD C.3. SO 301 č.přílohy 1.- 4."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</si>
  <si>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</si>
  <si>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</si>
  <si>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901988492</t>
  </si>
  <si>
    <t>391,143*0,5 "Přepočtené koeficientem množství</t>
  </si>
  <si>
    <t>5</t>
  </si>
  <si>
    <t>132301202</t>
  </si>
  <si>
    <t>Hloubení zapažených i nezapažených rýh šířky přes 600 do 2 000 mm s urovnáním dna do předepsaného profilu a spádu v hornině tř. 4 přes 100 do 1 000 m3</t>
  </si>
  <si>
    <t>-2055906024</t>
  </si>
  <si>
    <t>651,905*0,4"zatřídění 40% v zemině tř.4"</t>
  </si>
  <si>
    <t>6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</si>
  <si>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</si>
  <si>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</si>
  <si>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955909186</t>
  </si>
  <si>
    <t>260,762*0,5 "Přepočtené koeficientem množství</t>
  </si>
  <si>
    <t>7</t>
  </si>
  <si>
    <t>151101101</t>
  </si>
  <si>
    <t>Zřízení pažení a rozepření stěn rýh pro podzemní vedení pro všechny šířky rýhy příložné pro jakoukoliv mezerovitost, hloubky do 2 m</t>
  </si>
  <si>
    <t>m2</t>
  </si>
  <si>
    <t>1219745289</t>
  </si>
  <si>
    <t>146*2*1,9</t>
  </si>
  <si>
    <t>198,15*2*2,03</t>
  </si>
  <si>
    <t>8</t>
  </si>
  <si>
    <t>151101111</t>
  </si>
  <si>
    <t>Odstranění pažení a rozepření stěn rýh pro podzemní vedení s uložením materiálu na vzdálenost do 3 m od kraje výkopu příložné, hloubky do 2 m</t>
  </si>
  <si>
    <t>774074257</t>
  </si>
  <si>
    <t>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</si>
  <si>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</si>
  <si>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</si>
  <si>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-1820634387</t>
  </si>
  <si>
    <t>651,905*0,5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</si>
  <si>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</si>
  <si>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</si>
  <si>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</si>
  <si>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608788452</t>
  </si>
  <si>
    <t>651,905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</si>
  <si>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</si>
  <si>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</si>
  <si>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</si>
  <si>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33559324</t>
  </si>
  <si>
    <t>651,905*2 "Přepočtené koeficientem množství</t>
  </si>
  <si>
    <t>12</t>
  </si>
  <si>
    <t>171201201</t>
  </si>
  <si>
    <t>Uložení sypaniny na skládky</t>
  </si>
  <si>
    <t>-357505521</t>
  </si>
  <si>
    <t>13</t>
  </si>
  <si>
    <t>171201211</t>
  </si>
  <si>
    <t>Uložení sypaniny poplatek za uložení sypaniny na skládce ( skládkovné )</t>
  </si>
  <si>
    <t>t</t>
  </si>
  <si>
    <t>-1333243822</t>
  </si>
  <si>
    <t>651,905*1,8 "Přepočtené koeficientem množství</t>
  </si>
  <si>
    <t>14</t>
  </si>
  <si>
    <t>174101101</t>
  </si>
  <si>
    <t>Zásyp sypaninou z jakékoliv horniny s uložením výkopku ve vrstvách se zhutněním jam, šachet, rýh nebo kolem objektů v těchto vykopávkách</t>
  </si>
  <si>
    <t>786056860</t>
  </si>
  <si>
    <t>651,905-184,59-32,955"položky výkopů, lože potrubí a obsypu potrubí"</t>
  </si>
  <si>
    <t>M</t>
  </si>
  <si>
    <t>583312020</t>
  </si>
  <si>
    <t>štěrkodrť netříděná do 100 mm amfibolit</t>
  </si>
  <si>
    <t>431340918</t>
  </si>
  <si>
    <t>434,36*2 "Přepočtené koeficientem množství</t>
  </si>
  <si>
    <t>16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</si>
  <si>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</si>
  <si>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</si>
  <si>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1556486855</t>
  </si>
  <si>
    <t>146*0,9*0,5</t>
  </si>
  <si>
    <t>198,15*1*0,6</t>
  </si>
  <si>
    <t>-3,14*(0,1)^2*146</t>
  </si>
  <si>
    <t>-3,14*(0,15)^2*198,15</t>
  </si>
  <si>
    <t>Mezisoučet odečet potrubí</t>
  </si>
  <si>
    <t>17</t>
  </si>
  <si>
    <t>583373020</t>
  </si>
  <si>
    <t>kamenivo přírodní těžené pro stavební účely  PTK  (drobné, hrubé, štěrkopísky) štěrkopísky ČSN 72  1511-2 frakce   0-16</t>
  </si>
  <si>
    <t>-1805579794</t>
  </si>
  <si>
    <t>166,007*2 "Přepočtené koeficientem množství</t>
  </si>
  <si>
    <t>Zemní práce - hloubené vykopávky</t>
  </si>
  <si>
    <t>18</t>
  </si>
  <si>
    <t>130001101</t>
  </si>
  <si>
    <t>Příplatek k cenám hloubených vykopávek za ztížení vykopávky v blízkosti podzemního vedení nebo výbušnin pro jakoukoliv třídu horniny</t>
  </si>
  <si>
    <t>-1440232789</t>
  </si>
  <si>
    <t>669,005*0,15</t>
  </si>
  <si>
    <t>Svislé a kompletní konstrukce</t>
  </si>
  <si>
    <t>19</t>
  </si>
  <si>
    <t>358315114</t>
  </si>
  <si>
    <t>Bourání šachty, stoky kompletní nebo otvorů z prostého betonu plochy do 4 m2</t>
  </si>
  <si>
    <t>-1628397509</t>
  </si>
  <si>
    <t>3,14*0,3*0,1*198,1</t>
  </si>
  <si>
    <t>20</t>
  </si>
  <si>
    <t>359901211</t>
  </si>
  <si>
    <t>Monitoring stok (kamerový systém) jakékoli výšky nová kanalizace</t>
  </si>
  <si>
    <t>m</t>
  </si>
  <si>
    <t>2011914960</t>
  </si>
  <si>
    <t>146"viz potrubí kanalizačních přípojky"</t>
  </si>
  <si>
    <t>198,1"viz potrubí ul.Fr.Zoubka"</t>
  </si>
  <si>
    <t>Vodorovné konstrukce</t>
  </si>
  <si>
    <t>451573111</t>
  </si>
  <si>
    <t>Lože pod potrubí, stoky a drobné objekty v otevřeném výkopu z písku a štěrkopísku do 63 mm</t>
  </si>
  <si>
    <t>1289342850</t>
  </si>
  <si>
    <t>146*0,9*0,1</t>
  </si>
  <si>
    <t>198,15*1*0,1</t>
  </si>
  <si>
    <t>22</t>
  </si>
  <si>
    <t>452112111</t>
  </si>
  <si>
    <t>Osazení betonových dílců prstenců nebo rámů pod poklopy a mříže, výšky do 100 mm</t>
  </si>
  <si>
    <t>kus</t>
  </si>
  <si>
    <t>418281546</t>
  </si>
  <si>
    <t>4+3+1</t>
  </si>
  <si>
    <t>23</t>
  </si>
  <si>
    <t>59224011</t>
  </si>
  <si>
    <t>prstenec betonový vyrovnávací TBW-Q.1 63/6</t>
  </si>
  <si>
    <t>-701806145</t>
  </si>
  <si>
    <t>24</t>
  </si>
  <si>
    <t>59224012</t>
  </si>
  <si>
    <t>prstenec betonový vyrovnávací ke krytu šachty 62,5x8x10 cm</t>
  </si>
  <si>
    <t>-1912172703</t>
  </si>
  <si>
    <t>25</t>
  </si>
  <si>
    <t>59224013</t>
  </si>
  <si>
    <t>prstenec betonový vyrovnávací ke krytu šachty 62,5x10x10 cm</t>
  </si>
  <si>
    <t>1305317220</t>
  </si>
  <si>
    <t xml:space="preserve"> Trubní vedení</t>
  </si>
  <si>
    <t>26</t>
  </si>
  <si>
    <t>871353121</t>
  </si>
  <si>
    <t>Montáž kanalizačního potrubí z plastů z tvrdého PVC těsněných gumovým kroužkem v otevřeném výkopu ve sklonu do 20 % DN 200</t>
  </si>
  <si>
    <t>-1507621173</t>
  </si>
  <si>
    <t>146</t>
  </si>
  <si>
    <t>27</t>
  </si>
  <si>
    <t>286110R00</t>
  </si>
  <si>
    <t>trubka kanalizace plastová s hrdlem PVC SN 12 DN 200/6</t>
  </si>
  <si>
    <t>-1668433230</t>
  </si>
  <si>
    <t>146/6*1,03</t>
  </si>
  <si>
    <t>28</t>
  </si>
  <si>
    <t>871373121</t>
  </si>
  <si>
    <t>Montáž kanalizačního potrubí z plastů z tvrdého PVC těsněných gumovým kroužkem v otevřeném výkopu ve sklonu do 20 % DN 300</t>
  </si>
  <si>
    <t>1857042049</t>
  </si>
  <si>
    <t>198,1</t>
  </si>
  <si>
    <t>29</t>
  </si>
  <si>
    <t>286111R00</t>
  </si>
  <si>
    <t>trubka kanalizace plastová s hrdlem PVC SN 12 DN 300/6</t>
  </si>
  <si>
    <t>1779479757</t>
  </si>
  <si>
    <t>198,1/6*1,03</t>
  </si>
  <si>
    <t>30</t>
  </si>
  <si>
    <t>877355211</t>
  </si>
  <si>
    <t>Montáž tvarovek z tvrdého PVC-systém KG jednoosé DN 200</t>
  </si>
  <si>
    <t>659740809</t>
  </si>
  <si>
    <t>31</t>
  </si>
  <si>
    <t>286122065</t>
  </si>
  <si>
    <t>koleno kanalizační z PVC 200/45°</t>
  </si>
  <si>
    <t>-1744679237</t>
  </si>
  <si>
    <t>32</t>
  </si>
  <si>
    <t>877370430</t>
  </si>
  <si>
    <t>Montáž spojek na potrubí DN 300</t>
  </si>
  <si>
    <t>1671886303</t>
  </si>
  <si>
    <t>33</t>
  </si>
  <si>
    <t>286174235</t>
  </si>
  <si>
    <t>spojka pružná DN 300</t>
  </si>
  <si>
    <t>1647801189</t>
  </si>
  <si>
    <t>34</t>
  </si>
  <si>
    <t>877375122</t>
  </si>
  <si>
    <t>Montáž odbočné tvarovky na potrubí z kanalizačních trub z PVC DN 300</t>
  </si>
  <si>
    <t>-1928676557</t>
  </si>
  <si>
    <t>26"viz výkresy PD C.3. SO 301 č.přílohy 1.- 4."</t>
  </si>
  <si>
    <t>35</t>
  </si>
  <si>
    <t>286114045</t>
  </si>
  <si>
    <t>Trubky z polyvinylchloridu kanalizace domovní a uliční KG - Systém (PVC) PipeLife odbočky KGEA 45° KGEA-300/150/45°</t>
  </si>
  <si>
    <t>164592636</t>
  </si>
  <si>
    <t>36</t>
  </si>
  <si>
    <t>892351111</t>
  </si>
  <si>
    <t>Tlakové zkoušky vodou na potrubí DN 150 nebo 200</t>
  </si>
  <si>
    <t>1614663352</t>
  </si>
  <si>
    <t>37</t>
  </si>
  <si>
    <t>892381111</t>
  </si>
  <si>
    <t>Tlakové zkoušky vodou na potrubí DN 250, 300 nebo 350</t>
  </si>
  <si>
    <t>326746093</t>
  </si>
  <si>
    <t>38</t>
  </si>
  <si>
    <t>894411131</t>
  </si>
  <si>
    <t>Zřízení šachet kanalizačních z betonových dílců výšky vstupu do 1,50 m s obložením dna betonem tř. C 25/30, na potrubí DN přes 300 do 400</t>
  </si>
  <si>
    <t>64367377</t>
  </si>
  <si>
    <t>39</t>
  </si>
  <si>
    <t>592243370</t>
  </si>
  <si>
    <t>dno betonové šachty kanalizační přímé TBZ-Q.1 100/60 V max. 40 100/60x40 cm</t>
  </si>
  <si>
    <t>-288909595</t>
  </si>
  <si>
    <t>40</t>
  </si>
  <si>
    <t>592243485</t>
  </si>
  <si>
    <t>těsnění elastomerové pro spojení šachetních dílů DN 1000</t>
  </si>
  <si>
    <t>-1831370641</t>
  </si>
  <si>
    <t>41</t>
  </si>
  <si>
    <t>592243050</t>
  </si>
  <si>
    <t>skruž betonová šachetní TBS-Q.1 100/25 D100x25 cm</t>
  </si>
  <si>
    <t>-1848866886</t>
  </si>
  <si>
    <t>42</t>
  </si>
  <si>
    <t>592243060</t>
  </si>
  <si>
    <t>Prefabrikáty pro vstupní šachty a drenážní šachtice (betonové a železobetonové) šachty pro odpadní kanály a potrubí uložená v zemi skruže šachetní TBS-Q.1 100/50    D 100 x  50 x 12</t>
  </si>
  <si>
    <t>-1452228916</t>
  </si>
  <si>
    <t>43</t>
  </si>
  <si>
    <t>592243125</t>
  </si>
  <si>
    <t xml:space="preserve">konus šachetní betonový TBR-Q.1 100-63/58 </t>
  </si>
  <si>
    <t>-227054609</t>
  </si>
  <si>
    <t>44</t>
  </si>
  <si>
    <t>894811126</t>
  </si>
  <si>
    <t>Revizní šachta z tvrdého PVC v otevřeném výkopu systém RV typ přímý (DN šachty/DN trubního vedení) DN 315/200, hloubka od 2160 do 2530 mm</t>
  </si>
  <si>
    <t>-297426505</t>
  </si>
  <si>
    <t>"šachty kanalizačních přípojek"</t>
  </si>
  <si>
    <t>45</t>
  </si>
  <si>
    <t>899.R01</t>
  </si>
  <si>
    <t>Propojení stávajících kanalizačních potrubí  přípojek – přechodka beton plast, montáž a dodávka</t>
  </si>
  <si>
    <t>-1656634933</t>
  </si>
  <si>
    <t>46</t>
  </si>
  <si>
    <t>899.R02</t>
  </si>
  <si>
    <t>Provizorní připojení nové kanalizace na stávajícív průběhu provádění</t>
  </si>
  <si>
    <t>soubor</t>
  </si>
  <si>
    <t>157610149</t>
  </si>
  <si>
    <t>47</t>
  </si>
  <si>
    <t>899.R03</t>
  </si>
  <si>
    <t>Napojení na stávající rozvod  a další práce a materiál ve výkaze neuvedený avšak nezbytně nutný k řádnému zkompletování</t>
  </si>
  <si>
    <t>-1261883756</t>
  </si>
  <si>
    <t>48</t>
  </si>
  <si>
    <t>899102111</t>
  </si>
  <si>
    <t>Osazení poklopů litinových a ocelových včetně rámů hmotnosti jednotlivě přes 50 do 100 kg</t>
  </si>
  <si>
    <t>-2127734152</t>
  </si>
  <si>
    <t>49</t>
  </si>
  <si>
    <t>286611R00</t>
  </si>
  <si>
    <t>teleskop s gumovou manžetou a litinovým poklopem DN 315, nosnost 40t + pryžová manžeta</t>
  </si>
  <si>
    <t>1377990704</t>
  </si>
  <si>
    <t>50</t>
  </si>
  <si>
    <t>899104111</t>
  </si>
  <si>
    <t>Osazení poklopů litinových a ocelových včetně rámů hmotnosti jednotlivě přes 150 kg</t>
  </si>
  <si>
    <t>-18027998</t>
  </si>
  <si>
    <t>51</t>
  </si>
  <si>
    <t>552434420</t>
  </si>
  <si>
    <t>poklop na vstupní šachtu litinový 600 D400, vzor DIN</t>
  </si>
  <si>
    <t>-1075456496</t>
  </si>
  <si>
    <t>997</t>
  </si>
  <si>
    <t>Přesun sutě</t>
  </si>
  <si>
    <t>52</t>
  </si>
  <si>
    <t>997221571</t>
  </si>
  <si>
    <t>Vodorovná doprava vybouraných hmot do 1 km</t>
  </si>
  <si>
    <t>1538580936</t>
  </si>
  <si>
    <t>53</t>
  </si>
  <si>
    <t>997221579</t>
  </si>
  <si>
    <t>Příplatek ZKD 1 km u vodorovné dopravy vybouraných hmot</t>
  </si>
  <si>
    <t>-600334644</t>
  </si>
  <si>
    <t>41,054*9 'Přepočtené koeficientem množství</t>
  </si>
  <si>
    <t>54</t>
  </si>
  <si>
    <t>997221612</t>
  </si>
  <si>
    <t>Nakládání vybouraných hmot na dopravní prostředky pro vodorovnou dopravu</t>
  </si>
  <si>
    <t>1124045631</t>
  </si>
  <si>
    <t>55</t>
  </si>
  <si>
    <t>997221815</t>
  </si>
  <si>
    <t>Poplatek za uložení betonového odpadu na skládce (skládkovné)</t>
  </si>
  <si>
    <t>-25928735</t>
  </si>
  <si>
    <t>998</t>
  </si>
  <si>
    <t>Přesun hmot</t>
  </si>
  <si>
    <t>56</t>
  </si>
  <si>
    <t>998276101</t>
  </si>
  <si>
    <t>Přesun hmot pro trubní vedení hloubené z trub z plastických hmot nebo sklolaminátových pro vodovody nebo kanalizace v otevřeném výkopu dopravní vzdálenost do 15 m</t>
  </si>
  <si>
    <t>-1428616011</t>
  </si>
  <si>
    <t>SO 302 - Vodovod</t>
  </si>
  <si>
    <t xml:space="preserve">    8 - Trubní vedení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</si>
  <si>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</si>
  <si>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</si>
  <si>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-363843355</t>
  </si>
  <si>
    <t>4*0,9</t>
  </si>
  <si>
    <t>"viz výkresy PD C.3.1. SO 304 č.přílohy 1.- 4."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</si>
  <si>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</si>
  <si>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</si>
  <si>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278613774</t>
  </si>
  <si>
    <t>18*0,9</t>
  </si>
  <si>
    <t>-284502053</t>
  </si>
  <si>
    <t>"vodovodní přípojky"</t>
  </si>
  <si>
    <t>103*0,9*1,25</t>
  </si>
  <si>
    <t>197,8*0,9*1,25</t>
  </si>
  <si>
    <t>338,40*0,6"zatřídění 60% v zemině tř.3"</t>
  </si>
  <si>
    <t>"viz výkresy PD C.3. SO 302 č.přílohy 1.- 4."</t>
  </si>
  <si>
    <t>-2045983094</t>
  </si>
  <si>
    <t>203,04*0,5 "Přepočtené koeficientem množství</t>
  </si>
  <si>
    <t>1947241926</t>
  </si>
  <si>
    <t>338,40*0,4"zatřídění 40% v zemině tř.4"</t>
  </si>
  <si>
    <t>-1222687821</t>
  </si>
  <si>
    <t>135,36*0,5 "Přepočtené koeficientem množství</t>
  </si>
  <si>
    <t>615090249</t>
  </si>
  <si>
    <t>103*2*1,25</t>
  </si>
  <si>
    <t>197,8*2*1,25</t>
  </si>
  <si>
    <t>2106810768</t>
  </si>
  <si>
    <t>-1158255246</t>
  </si>
  <si>
    <t>338,40*0,5"viz položky výkopů"</t>
  </si>
  <si>
    <t>1899168925</t>
  </si>
  <si>
    <t>338,40</t>
  </si>
  <si>
    <t>219811349</t>
  </si>
  <si>
    <t>338,4*2</t>
  </si>
  <si>
    <t>-998520857</t>
  </si>
  <si>
    <t>-1621412721</t>
  </si>
  <si>
    <t>338,40*1,8 "Přepočtené koeficientem množství</t>
  </si>
  <si>
    <t>-51468327</t>
  </si>
  <si>
    <t>338,4-27,072-108,288"položky výkopů, lože potrubí a obsypu potrubí"</t>
  </si>
  <si>
    <t>1297145237</t>
  </si>
  <si>
    <t>203,04*2 "Přepočtené koeficientem množství</t>
  </si>
  <si>
    <t>-2046319896</t>
  </si>
  <si>
    <t>103*0,9*0,4</t>
  </si>
  <si>
    <t>197,8*0,9*0,4</t>
  </si>
  <si>
    <t>-520573219</t>
  </si>
  <si>
    <t>108,288*2 "Přepočtené koeficientem množství</t>
  </si>
  <si>
    <t>585905212</t>
  </si>
  <si>
    <t>338,4*0,15</t>
  </si>
  <si>
    <t>-511350550</t>
  </si>
  <si>
    <t>103*0,9*0,1</t>
  </si>
  <si>
    <t>197,8*0,9*0,1</t>
  </si>
  <si>
    <t>452313131</t>
  </si>
  <si>
    <t>Podkladní a zajišťovací konstrukce z betonu prostého v otevřeném výkopu bloky pro potrubí z betonu tř. C 12/15</t>
  </si>
  <si>
    <t>-494073979</t>
  </si>
  <si>
    <t>5*0,25</t>
  </si>
  <si>
    <t>Trubní vedení</t>
  </si>
  <si>
    <t>852241122</t>
  </si>
  <si>
    <t>Montáž potrubí z trub litinových tlakových přírubových normálních délek v otevřeném výkopu, kanálu nebo v šachtě DN 80</t>
  </si>
  <si>
    <t>87326102</t>
  </si>
  <si>
    <t>1"viz výkresy PD C.3. SO 302 č.přílohy 1.- 4."</t>
  </si>
  <si>
    <t>55253098</t>
  </si>
  <si>
    <t>trouba přírubová litinová vodovodní  PN 10/16 DN 80 dl 1000mm</t>
  </si>
  <si>
    <t>1388242493</t>
  </si>
  <si>
    <t>852311122</t>
  </si>
  <si>
    <t>Montáž potrubí z trub litinových tlakových přírubových normálních délek v otevřeném výkopu, kanálu nebo v šachtě DN 150</t>
  </si>
  <si>
    <t>1026395594</t>
  </si>
  <si>
    <t>2"viz výkresy PD C.3. SO 302 č.přílohy 1.- 4."</t>
  </si>
  <si>
    <t>55253184</t>
  </si>
  <si>
    <t>trouba přírubová litinová vodovodní  PN 10/16 DN 150 dl 500mm</t>
  </si>
  <si>
    <t>720379567</t>
  </si>
  <si>
    <t>857244121</t>
  </si>
  <si>
    <t>Montáž litinových tvarovek na potrubí litinovém tlakovém odbočných na potrubí z trub přírubových v otevřeném výkopu, kanálu nebo v šachtě DN 80</t>
  </si>
  <si>
    <t>-434677203</t>
  </si>
  <si>
    <t>552506425</t>
  </si>
  <si>
    <t>koleno přírubové s patkou PP litinové DN 80</t>
  </si>
  <si>
    <t>-2029774453</t>
  </si>
  <si>
    <t>857264122</t>
  </si>
  <si>
    <t>Montáž litinových tvarovek na potrubí litinovém tlakovém odbočných na potrubí z trub přírubových v otevřeném výkopu, kanálu nebo v šachtě DN 100</t>
  </si>
  <si>
    <t>1843290140</t>
  </si>
  <si>
    <t>55253515</t>
  </si>
  <si>
    <t>tvarovka přírubová litinová s přírubovou odbočkou,práškový epoxid tl250µm T-kus DN 100/80mm</t>
  </si>
  <si>
    <t>-113169189</t>
  </si>
  <si>
    <t>857314122</t>
  </si>
  <si>
    <t>Montáž litinových tvarovek na potrubí litinovém tlakovém odbočných na potrubí z trub přírubových v otevřeném výkopu, kanálu nebo v šachtě DN 150</t>
  </si>
  <si>
    <t>1522958507</t>
  </si>
  <si>
    <t>55253528</t>
  </si>
  <si>
    <t>tvarovka přírubová litinová s přírubovou odbočkou,práškový epoxid tl250µm T-kus DN 150/100mm</t>
  </si>
  <si>
    <t>57752846</t>
  </si>
  <si>
    <t>871161141</t>
  </si>
  <si>
    <t>Montáž potrubí z PE100 SDR 11 otevřený výkop svařovaných na tupo D 32 x 3,0 mm</t>
  </si>
  <si>
    <t>-1850602558</t>
  </si>
  <si>
    <t>103</t>
  </si>
  <si>
    <t>286137520</t>
  </si>
  <si>
    <t>trubky z polyetylénu vodovodní potrubí PE PE LD (rPE) D  32 x 4,4 mm</t>
  </si>
  <si>
    <t>966250291</t>
  </si>
  <si>
    <t>103*1,03 "Přepočtené koeficientem množství</t>
  </si>
  <si>
    <t>871241141</t>
  </si>
  <si>
    <t>Montáž vodovodního potrubí z plastů v otevřeném výkopu z polyetylenu PE 100 svařovaných na tupo SDR 11/PN16 D 90 x 8,2 mm</t>
  </si>
  <si>
    <t>2141962695</t>
  </si>
  <si>
    <t>198</t>
  </si>
  <si>
    <t>28613556</t>
  </si>
  <si>
    <t>potrubí dvouvrstvé PE100 RC, SDR11, 90x8,2 dl 12m</t>
  </si>
  <si>
    <t>1128209470</t>
  </si>
  <si>
    <t>198*1,03 'Přepočtené koeficientem množství</t>
  </si>
  <si>
    <t>286123455</t>
  </si>
  <si>
    <t>nákružek lemový  PE100 SDR 11, d 110</t>
  </si>
  <si>
    <t>-1332826485</t>
  </si>
  <si>
    <t>879171R11</t>
  </si>
  <si>
    <t>Propojení vodovodní přípojky na potrubí DN 32, spojka PE/PE</t>
  </si>
  <si>
    <t>-176638234</t>
  </si>
  <si>
    <t>879221R15</t>
  </si>
  <si>
    <t>Propojení vodovodní přípojky na potrubí DN 80, spojka PE/PE</t>
  </si>
  <si>
    <t>1840426246</t>
  </si>
  <si>
    <t>879221R20</t>
  </si>
  <si>
    <t>Propojení vodovodní přípojky na potrubí DN 150, spojka PE/PE</t>
  </si>
  <si>
    <t>-818475976</t>
  </si>
  <si>
    <t>891181111</t>
  </si>
  <si>
    <t>Montáž vodovodních šoupátek otevřený výkop DN 40</t>
  </si>
  <si>
    <t>572214987</t>
  </si>
  <si>
    <t>422211015</t>
  </si>
  <si>
    <t>kulový kohout pro domovní přípojky DN 25x1"</t>
  </si>
  <si>
    <t>2146416575</t>
  </si>
  <si>
    <t>422910660</t>
  </si>
  <si>
    <t>souprava zemní pro domovní šoupátka</t>
  </si>
  <si>
    <t>-1326447767</t>
  </si>
  <si>
    <t>891241111</t>
  </si>
  <si>
    <t>Montáž vodovodních šoupátek otevřený výkop DN 80</t>
  </si>
  <si>
    <t>545881124</t>
  </si>
  <si>
    <t>422211060</t>
  </si>
  <si>
    <t>šoupátko s přírubami, voda, DN 80 mm PN 16</t>
  </si>
  <si>
    <t>764534722</t>
  </si>
  <si>
    <t>422910635</t>
  </si>
  <si>
    <t>souprava zemní pro šoupátka DN 80</t>
  </si>
  <si>
    <t>-217657818</t>
  </si>
  <si>
    <t>891247111</t>
  </si>
  <si>
    <t>Montáž vodovodních armatur na potrubí hydrantů podzemních (bez osazení poklopů) DN 80</t>
  </si>
  <si>
    <t>-2103745909</t>
  </si>
  <si>
    <t>422736615</t>
  </si>
  <si>
    <t>hydrant podzemní  DN80 PN16</t>
  </si>
  <si>
    <t>471631620</t>
  </si>
  <si>
    <t>891249111</t>
  </si>
  <si>
    <t>Montáž vodovodních armatur na potrubí navrtávacích pasů s ventilem Jt 1 MPa, na potrubí z trub litinových, ocelových nebo plastických hmot DN 80</t>
  </si>
  <si>
    <t>-210492535</t>
  </si>
  <si>
    <t>42273545</t>
  </si>
  <si>
    <t>navrtávací pasy se závitovým výstupem z tvárné litiny, pro vodovodní PE a PVC potrubí 90-1”</t>
  </si>
  <si>
    <t>-83424813</t>
  </si>
  <si>
    <t>891311112</t>
  </si>
  <si>
    <t>Montáž vodovodních armatur na potrubí šoupátek nebo klapek uzavíracích v otevřeném výkopu nebo v šachtách s osazením zemní soupravy (bez poklopů) DN 150</t>
  </si>
  <si>
    <t>-441601582</t>
  </si>
  <si>
    <t>422211095</t>
  </si>
  <si>
    <t>šoupátko s přírubami, voda, DN 150 mm PN16</t>
  </si>
  <si>
    <t>1675247786</t>
  </si>
  <si>
    <t>422910815</t>
  </si>
  <si>
    <t>souprava zemní pro šoupátka DN 100-150 mm</t>
  </si>
  <si>
    <t>-1943141020</t>
  </si>
  <si>
    <t>892233121</t>
  </si>
  <si>
    <t>Proplach a desinfekce vodovodního potrubí DN od 40 do 70</t>
  </si>
  <si>
    <t>-1164587820</t>
  </si>
  <si>
    <t>892241111</t>
  </si>
  <si>
    <t>Tlakové zkoušky vodou na potrubí DN do 80</t>
  </si>
  <si>
    <t>-1901852796</t>
  </si>
  <si>
    <t>892271111</t>
  </si>
  <si>
    <t>Tlaková zkouška vodou potrubí DN 100 nebo 125</t>
  </si>
  <si>
    <t>-1507087979</t>
  </si>
  <si>
    <t>892273121</t>
  </si>
  <si>
    <t>Proplach a desinfekce vodovodního potrubí DN od 80 do 125</t>
  </si>
  <si>
    <t>277086179</t>
  </si>
  <si>
    <t>198"viz výkresy PD C.3.1. SO 304 č.přílohy 1.- 4."</t>
  </si>
  <si>
    <t>899.R273</t>
  </si>
  <si>
    <t>Propojení se stávajícími řady a další práce a materiál ve výkaze výměr neuvedený avšak nezbytně nutný k řádnému zkompletování díla</t>
  </si>
  <si>
    <t>631480291</t>
  </si>
  <si>
    <t>57</t>
  </si>
  <si>
    <t>899.R274</t>
  </si>
  <si>
    <t>Rozbor pitné vody zpracovaný odborně způsobilou osobou</t>
  </si>
  <si>
    <t>1919859234</t>
  </si>
  <si>
    <t>58</t>
  </si>
  <si>
    <t>899401112</t>
  </si>
  <si>
    <t>Osazení poklopů litinových šoupátkových</t>
  </si>
  <si>
    <t>1005659654</t>
  </si>
  <si>
    <t>59</t>
  </si>
  <si>
    <t>422913525</t>
  </si>
  <si>
    <t>díly (sestavy) k armaturám průmyslovým poklopy litinové, GGG-400 typ 504 - šoupátkový</t>
  </si>
  <si>
    <t>-211755850</t>
  </si>
  <si>
    <t>60</t>
  </si>
  <si>
    <t>899401113</t>
  </si>
  <si>
    <t>Osazení poklopů litinových hydrantových</t>
  </si>
  <si>
    <t>-1695742089</t>
  </si>
  <si>
    <t>61</t>
  </si>
  <si>
    <t>422914525</t>
  </si>
  <si>
    <t>poklop litinový hydrantový DN 80</t>
  </si>
  <si>
    <t>1357967986</t>
  </si>
  <si>
    <t>62</t>
  </si>
  <si>
    <t>899721111</t>
  </si>
  <si>
    <t>Signalizační vodič na potrubí PVC DN do 150 mm</t>
  </si>
  <si>
    <t>1875408722</t>
  </si>
  <si>
    <t>198+103</t>
  </si>
  <si>
    <t>63</t>
  </si>
  <si>
    <t>899722112</t>
  </si>
  <si>
    <t>Krytí potrubí z plastů výstražnou fólií z PVC šířky 25 cm</t>
  </si>
  <si>
    <t>1912790337</t>
  </si>
  <si>
    <t>64</t>
  </si>
  <si>
    <t>1658807489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</si>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</sst>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center" vertical="center"/>
    </xf>
    <xf numFmtId="0" fontId="0" fillId="0" borderId="0" xfId="0"/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3" activePane="bottomLeft" state="frozen"/>
      <selection pane="bottomLeft" activeCell="U11" sqref="U1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45" t="s">
        <v>8</v>
      </c>
      <c r="AS2" s="346"/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12"/>
      <c r="L5" s="313"/>
      <c r="M5" s="313"/>
      <c r="N5" s="313"/>
      <c r="O5" s="313"/>
      <c r="P5" s="313"/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  <c r="AG5" s="313"/>
      <c r="AH5" s="313"/>
      <c r="AI5" s="313"/>
      <c r="AJ5" s="313"/>
      <c r="AK5" s="313"/>
      <c r="AL5" s="313"/>
      <c r="AM5" s="313"/>
      <c r="AN5" s="313"/>
      <c r="AO5" s="313"/>
      <c r="AP5" s="29"/>
      <c r="AQ5" s="31"/>
      <c r="BE5" s="310" t="s">
        <v>17</v>
      </c>
      <c r="BS5" s="24" t="s">
        <v>9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14" t="s">
        <v>19</v>
      </c>
      <c r="L6" s="313"/>
      <c r="M6" s="313"/>
      <c r="N6" s="313"/>
      <c r="O6" s="313"/>
      <c r="P6" s="313"/>
      <c r="Q6" s="313"/>
      <c r="R6" s="313"/>
      <c r="S6" s="313"/>
      <c r="T6" s="313"/>
      <c r="U6" s="313"/>
      <c r="V6" s="313"/>
      <c r="W6" s="313"/>
      <c r="X6" s="313"/>
      <c r="Y6" s="313"/>
      <c r="Z6" s="313"/>
      <c r="AA6" s="313"/>
      <c r="AB6" s="313"/>
      <c r="AC6" s="313"/>
      <c r="AD6" s="313"/>
      <c r="AE6" s="313"/>
      <c r="AF6" s="313"/>
      <c r="AG6" s="313"/>
      <c r="AH6" s="313"/>
      <c r="AI6" s="313"/>
      <c r="AJ6" s="313"/>
      <c r="AK6" s="313"/>
      <c r="AL6" s="313"/>
      <c r="AM6" s="313"/>
      <c r="AN6" s="313"/>
      <c r="AO6" s="313"/>
      <c r="AP6" s="29"/>
      <c r="AQ6" s="31"/>
      <c r="BE6" s="311"/>
      <c r="BS6" s="24" t="s">
        <v>9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21</v>
      </c>
      <c r="AL7" s="29"/>
      <c r="AM7" s="29"/>
      <c r="AN7" s="35" t="s">
        <v>5</v>
      </c>
      <c r="AO7" s="29"/>
      <c r="AP7" s="29"/>
      <c r="AQ7" s="31"/>
      <c r="BE7" s="311"/>
      <c r="BS7" s="24" t="s">
        <v>9</v>
      </c>
    </row>
    <row r="8" spans="1:74" ht="14.45" customHeight="1">
      <c r="B8" s="28"/>
      <c r="C8" s="29"/>
      <c r="D8" s="37" t="s">
        <v>22</v>
      </c>
      <c r="E8" s="29"/>
      <c r="F8" s="29"/>
      <c r="G8" s="29"/>
      <c r="H8" s="29"/>
      <c r="I8" s="29"/>
      <c r="J8" s="29"/>
      <c r="K8" s="35" t="s">
        <v>23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24</v>
      </c>
      <c r="AL8" s="29"/>
      <c r="AM8" s="29"/>
      <c r="AN8" s="38" t="s">
        <v>25</v>
      </c>
      <c r="AO8" s="29"/>
      <c r="AP8" s="29"/>
      <c r="AQ8" s="31"/>
      <c r="BE8" s="311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11"/>
      <c r="BS9" s="24" t="s">
        <v>9</v>
      </c>
    </row>
    <row r="10" spans="1:74" ht="14.45" customHeight="1">
      <c r="B10" s="28"/>
      <c r="C10" s="29"/>
      <c r="D10" s="37" t="s">
        <v>26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27</v>
      </c>
      <c r="AL10" s="29"/>
      <c r="AM10" s="29"/>
      <c r="AN10" s="35" t="s">
        <v>5</v>
      </c>
      <c r="AO10" s="29"/>
      <c r="AP10" s="29"/>
      <c r="AQ10" s="31"/>
      <c r="BE10" s="311"/>
      <c r="BS10" s="24" t="s">
        <v>9</v>
      </c>
    </row>
    <row r="11" spans="1:74" ht="18.399999999999999" customHeight="1">
      <c r="B11" s="28"/>
      <c r="C11" s="29"/>
      <c r="D11" s="29"/>
      <c r="E11" s="35" t="s">
        <v>28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29</v>
      </c>
      <c r="AL11" s="29"/>
      <c r="AM11" s="29"/>
      <c r="AN11" s="35" t="s">
        <v>5</v>
      </c>
      <c r="AO11" s="29"/>
      <c r="AP11" s="29"/>
      <c r="AQ11" s="31"/>
      <c r="BE11" s="311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11"/>
      <c r="BS12" s="24" t="s">
        <v>9</v>
      </c>
    </row>
    <row r="13" spans="1:74" ht="14.45" customHeight="1">
      <c r="B13" s="28"/>
      <c r="C13" s="29"/>
      <c r="D13" s="37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27</v>
      </c>
      <c r="AL13" s="29"/>
      <c r="AM13" s="29"/>
      <c r="AN13" s="39" t="s">
        <v>31</v>
      </c>
      <c r="AO13" s="29"/>
      <c r="AP13" s="29"/>
      <c r="AQ13" s="31"/>
      <c r="BE13" s="311"/>
      <c r="BS13" s="24" t="s">
        <v>9</v>
      </c>
    </row>
    <row r="14" spans="1:74">
      <c r="B14" s="28"/>
      <c r="C14" s="29"/>
      <c r="D14" s="29"/>
      <c r="E14" s="315" t="s">
        <v>31</v>
      </c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7" t="s">
        <v>29</v>
      </c>
      <c r="AL14" s="29"/>
      <c r="AM14" s="29"/>
      <c r="AN14" s="39" t="s">
        <v>31</v>
      </c>
      <c r="AO14" s="29"/>
      <c r="AP14" s="29"/>
      <c r="AQ14" s="31"/>
      <c r="BE14" s="311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11"/>
      <c r="BS15" s="24" t="s">
        <v>6</v>
      </c>
    </row>
    <row r="16" spans="1:74" ht="14.45" customHeight="1">
      <c r="B16" s="28"/>
      <c r="C16" s="29"/>
      <c r="D16" s="37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27</v>
      </c>
      <c r="AL16" s="29"/>
      <c r="AM16" s="29"/>
      <c r="AN16" s="35" t="s">
        <v>5</v>
      </c>
      <c r="AO16" s="29"/>
      <c r="AP16" s="29"/>
      <c r="AQ16" s="31"/>
      <c r="BE16" s="311"/>
      <c r="BS16" s="24" t="s">
        <v>6</v>
      </c>
    </row>
    <row r="17" spans="2:71" ht="18.399999999999999" customHeight="1">
      <c r="B17" s="28"/>
      <c r="C17" s="29"/>
      <c r="D17" s="29"/>
      <c r="E17" s="35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29</v>
      </c>
      <c r="AL17" s="29"/>
      <c r="AM17" s="29"/>
      <c r="AN17" s="35" t="s">
        <v>5</v>
      </c>
      <c r="AO17" s="29"/>
      <c r="AP17" s="29"/>
      <c r="AQ17" s="31"/>
      <c r="BE17" s="311"/>
      <c r="BS17" s="24" t="s">
        <v>34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11"/>
      <c r="BS18" s="24" t="s">
        <v>9</v>
      </c>
    </row>
    <row r="19" spans="2:71" ht="14.45" customHeight="1">
      <c r="B19" s="28"/>
      <c r="C19" s="29"/>
      <c r="D19" s="37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11"/>
      <c r="BS19" s="24" t="s">
        <v>9</v>
      </c>
    </row>
    <row r="20" spans="2:71" ht="16.5" customHeight="1">
      <c r="B20" s="28"/>
      <c r="C20" s="29"/>
      <c r="D20" s="29"/>
      <c r="E20" s="317" t="s">
        <v>5</v>
      </c>
      <c r="F20" s="317"/>
      <c r="G20" s="317"/>
      <c r="H20" s="317"/>
      <c r="I20" s="317"/>
      <c r="J20" s="317"/>
      <c r="K20" s="317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7"/>
      <c r="AA20" s="317"/>
      <c r="AB20" s="317"/>
      <c r="AC20" s="317"/>
      <c r="AD20" s="317"/>
      <c r="AE20" s="317"/>
      <c r="AF20" s="317"/>
      <c r="AG20" s="317"/>
      <c r="AH20" s="317"/>
      <c r="AI20" s="317"/>
      <c r="AJ20" s="317"/>
      <c r="AK20" s="317"/>
      <c r="AL20" s="317"/>
      <c r="AM20" s="317"/>
      <c r="AN20" s="317"/>
      <c r="AO20" s="29"/>
      <c r="AP20" s="29"/>
      <c r="AQ20" s="31"/>
      <c r="BE20" s="311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1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11"/>
    </row>
    <row r="23" spans="2:71" s="1" customFormat="1" ht="25.9" customHeight="1">
      <c r="B23" s="41"/>
      <c r="C23" s="42"/>
      <c r="D23" s="43" t="s">
        <v>36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18">
        <f>ROUND(AG51,2)</f>
        <v>0</v>
      </c>
      <c r="AL23" s="319"/>
      <c r="AM23" s="319"/>
      <c r="AN23" s="319"/>
      <c r="AO23" s="319"/>
      <c r="AP23" s="42"/>
      <c r="AQ23" s="45"/>
      <c r="BE23" s="31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11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20" t="s">
        <v>37</v>
      </c>
      <c r="M25" s="320"/>
      <c r="N25" s="320"/>
      <c r="O25" s="320"/>
      <c r="P25" s="42"/>
      <c r="Q25" s="42"/>
      <c r="R25" s="42"/>
      <c r="S25" s="42"/>
      <c r="T25" s="42"/>
      <c r="U25" s="42"/>
      <c r="V25" s="42"/>
      <c r="W25" s="320" t="s">
        <v>38</v>
      </c>
      <c r="X25" s="320"/>
      <c r="Y25" s="320"/>
      <c r="Z25" s="320"/>
      <c r="AA25" s="320"/>
      <c r="AB25" s="320"/>
      <c r="AC25" s="320"/>
      <c r="AD25" s="320"/>
      <c r="AE25" s="320"/>
      <c r="AF25" s="42"/>
      <c r="AG25" s="42"/>
      <c r="AH25" s="42"/>
      <c r="AI25" s="42"/>
      <c r="AJ25" s="42"/>
      <c r="AK25" s="320" t="s">
        <v>39</v>
      </c>
      <c r="AL25" s="320"/>
      <c r="AM25" s="320"/>
      <c r="AN25" s="320"/>
      <c r="AO25" s="320"/>
      <c r="AP25" s="42"/>
      <c r="AQ25" s="45"/>
      <c r="BE25" s="311"/>
    </row>
    <row r="26" spans="2:71" s="2" customFormat="1" ht="14.45" customHeight="1">
      <c r="B26" s="47"/>
      <c r="C26" s="48"/>
      <c r="D26" s="49" t="s">
        <v>40</v>
      </c>
      <c r="E26" s="48"/>
      <c r="F26" s="49" t="s">
        <v>41</v>
      </c>
      <c r="G26" s="48"/>
      <c r="H26" s="48"/>
      <c r="I26" s="48"/>
      <c r="J26" s="48"/>
      <c r="K26" s="48"/>
      <c r="L26" s="321">
        <v>0.21</v>
      </c>
      <c r="M26" s="322"/>
      <c r="N26" s="322"/>
      <c r="O26" s="322"/>
      <c r="P26" s="48"/>
      <c r="Q26" s="48"/>
      <c r="R26" s="48"/>
      <c r="S26" s="48"/>
      <c r="T26" s="48"/>
      <c r="U26" s="48"/>
      <c r="V26" s="48"/>
      <c r="W26" s="323">
        <f>ROUND(AZ51,2)</f>
        <v>0</v>
      </c>
      <c r="X26" s="322"/>
      <c r="Y26" s="322"/>
      <c r="Z26" s="322"/>
      <c r="AA26" s="322"/>
      <c r="AB26" s="322"/>
      <c r="AC26" s="322"/>
      <c r="AD26" s="322"/>
      <c r="AE26" s="322"/>
      <c r="AF26" s="48"/>
      <c r="AG26" s="48"/>
      <c r="AH26" s="48"/>
      <c r="AI26" s="48"/>
      <c r="AJ26" s="48"/>
      <c r="AK26" s="323">
        <f>ROUND(AV51,2)</f>
        <v>0</v>
      </c>
      <c r="AL26" s="322"/>
      <c r="AM26" s="322"/>
      <c r="AN26" s="322"/>
      <c r="AO26" s="322"/>
      <c r="AP26" s="48"/>
      <c r="AQ26" s="50"/>
      <c r="BE26" s="311"/>
    </row>
    <row r="27" spans="2:71" s="2" customFormat="1" ht="14.45" customHeight="1">
      <c r="B27" s="47"/>
      <c r="C27" s="48"/>
      <c r="D27" s="48"/>
      <c r="E27" s="48"/>
      <c r="F27" s="49" t="s">
        <v>42</v>
      </c>
      <c r="G27" s="48"/>
      <c r="H27" s="48"/>
      <c r="I27" s="48"/>
      <c r="J27" s="48"/>
      <c r="K27" s="48"/>
      <c r="L27" s="321">
        <v>0.15</v>
      </c>
      <c r="M27" s="322"/>
      <c r="N27" s="322"/>
      <c r="O27" s="322"/>
      <c r="P27" s="48"/>
      <c r="Q27" s="48"/>
      <c r="R27" s="48"/>
      <c r="S27" s="48"/>
      <c r="T27" s="48"/>
      <c r="U27" s="48"/>
      <c r="V27" s="48"/>
      <c r="W27" s="323">
        <f>ROUND(BA51,2)</f>
        <v>0</v>
      </c>
      <c r="X27" s="322"/>
      <c r="Y27" s="322"/>
      <c r="Z27" s="322"/>
      <c r="AA27" s="322"/>
      <c r="AB27" s="322"/>
      <c r="AC27" s="322"/>
      <c r="AD27" s="322"/>
      <c r="AE27" s="322"/>
      <c r="AF27" s="48"/>
      <c r="AG27" s="48"/>
      <c r="AH27" s="48"/>
      <c r="AI27" s="48"/>
      <c r="AJ27" s="48"/>
      <c r="AK27" s="323">
        <f>ROUND(AW51,2)</f>
        <v>0</v>
      </c>
      <c r="AL27" s="322"/>
      <c r="AM27" s="322"/>
      <c r="AN27" s="322"/>
      <c r="AO27" s="322"/>
      <c r="AP27" s="48"/>
      <c r="AQ27" s="50"/>
      <c r="BE27" s="311"/>
    </row>
    <row r="28" spans="2:71" s="2" customFormat="1" ht="14.45" hidden="1" customHeight="1">
      <c r="B28" s="47"/>
      <c r="C28" s="48"/>
      <c r="D28" s="48"/>
      <c r="E28" s="48"/>
      <c r="F28" s="49" t="s">
        <v>43</v>
      </c>
      <c r="G28" s="48"/>
      <c r="H28" s="48"/>
      <c r="I28" s="48"/>
      <c r="J28" s="48"/>
      <c r="K28" s="48"/>
      <c r="L28" s="321">
        <v>0.21</v>
      </c>
      <c r="M28" s="322"/>
      <c r="N28" s="322"/>
      <c r="O28" s="322"/>
      <c r="P28" s="48"/>
      <c r="Q28" s="48"/>
      <c r="R28" s="48"/>
      <c r="S28" s="48"/>
      <c r="T28" s="48"/>
      <c r="U28" s="48"/>
      <c r="V28" s="48"/>
      <c r="W28" s="323">
        <f>ROUND(BB51,2)</f>
        <v>0</v>
      </c>
      <c r="X28" s="322"/>
      <c r="Y28" s="322"/>
      <c r="Z28" s="322"/>
      <c r="AA28" s="322"/>
      <c r="AB28" s="322"/>
      <c r="AC28" s="322"/>
      <c r="AD28" s="322"/>
      <c r="AE28" s="322"/>
      <c r="AF28" s="48"/>
      <c r="AG28" s="48"/>
      <c r="AH28" s="48"/>
      <c r="AI28" s="48"/>
      <c r="AJ28" s="48"/>
      <c r="AK28" s="323">
        <v>0</v>
      </c>
      <c r="AL28" s="322"/>
      <c r="AM28" s="322"/>
      <c r="AN28" s="322"/>
      <c r="AO28" s="322"/>
      <c r="AP28" s="48"/>
      <c r="AQ28" s="50"/>
      <c r="BE28" s="311"/>
    </row>
    <row r="29" spans="2:71" s="2" customFormat="1" ht="14.45" hidden="1" customHeight="1">
      <c r="B29" s="47"/>
      <c r="C29" s="48"/>
      <c r="D29" s="48"/>
      <c r="E29" s="48"/>
      <c r="F29" s="49" t="s">
        <v>44</v>
      </c>
      <c r="G29" s="48"/>
      <c r="H29" s="48"/>
      <c r="I29" s="48"/>
      <c r="J29" s="48"/>
      <c r="K29" s="48"/>
      <c r="L29" s="321">
        <v>0.15</v>
      </c>
      <c r="M29" s="322"/>
      <c r="N29" s="322"/>
      <c r="O29" s="322"/>
      <c r="P29" s="48"/>
      <c r="Q29" s="48"/>
      <c r="R29" s="48"/>
      <c r="S29" s="48"/>
      <c r="T29" s="48"/>
      <c r="U29" s="48"/>
      <c r="V29" s="48"/>
      <c r="W29" s="323">
        <f>ROUND(BC51,2)</f>
        <v>0</v>
      </c>
      <c r="X29" s="322"/>
      <c r="Y29" s="322"/>
      <c r="Z29" s="322"/>
      <c r="AA29" s="322"/>
      <c r="AB29" s="322"/>
      <c r="AC29" s="322"/>
      <c r="AD29" s="322"/>
      <c r="AE29" s="322"/>
      <c r="AF29" s="48"/>
      <c r="AG29" s="48"/>
      <c r="AH29" s="48"/>
      <c r="AI29" s="48"/>
      <c r="AJ29" s="48"/>
      <c r="AK29" s="323">
        <v>0</v>
      </c>
      <c r="AL29" s="322"/>
      <c r="AM29" s="322"/>
      <c r="AN29" s="322"/>
      <c r="AO29" s="322"/>
      <c r="AP29" s="48"/>
      <c r="AQ29" s="50"/>
      <c r="BE29" s="311"/>
    </row>
    <row r="30" spans="2:71" s="2" customFormat="1" ht="14.45" hidden="1" customHeight="1">
      <c r="B30" s="47"/>
      <c r="C30" s="48"/>
      <c r="D30" s="48"/>
      <c r="E30" s="48"/>
      <c r="F30" s="49" t="s">
        <v>45</v>
      </c>
      <c r="G30" s="48"/>
      <c r="H30" s="48"/>
      <c r="I30" s="48"/>
      <c r="J30" s="48"/>
      <c r="K30" s="48"/>
      <c r="L30" s="321">
        <v>0</v>
      </c>
      <c r="M30" s="322"/>
      <c r="N30" s="322"/>
      <c r="O30" s="322"/>
      <c r="P30" s="48"/>
      <c r="Q30" s="48"/>
      <c r="R30" s="48"/>
      <c r="S30" s="48"/>
      <c r="T30" s="48"/>
      <c r="U30" s="48"/>
      <c r="V30" s="48"/>
      <c r="W30" s="323">
        <f>ROUND(BD51,2)</f>
        <v>0</v>
      </c>
      <c r="X30" s="322"/>
      <c r="Y30" s="322"/>
      <c r="Z30" s="322"/>
      <c r="AA30" s="322"/>
      <c r="AB30" s="322"/>
      <c r="AC30" s="322"/>
      <c r="AD30" s="322"/>
      <c r="AE30" s="322"/>
      <c r="AF30" s="48"/>
      <c r="AG30" s="48"/>
      <c r="AH30" s="48"/>
      <c r="AI30" s="48"/>
      <c r="AJ30" s="48"/>
      <c r="AK30" s="323">
        <v>0</v>
      </c>
      <c r="AL30" s="322"/>
      <c r="AM30" s="322"/>
      <c r="AN30" s="322"/>
      <c r="AO30" s="322"/>
      <c r="AP30" s="48"/>
      <c r="AQ30" s="50"/>
      <c r="BE30" s="31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11"/>
    </row>
    <row r="32" spans="2:71" s="1" customFormat="1" ht="25.9" customHeight="1">
      <c r="B32" s="41"/>
      <c r="C32" s="51"/>
      <c r="D32" s="52" t="s">
        <v>46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47</v>
      </c>
      <c r="U32" s="53"/>
      <c r="V32" s="53"/>
      <c r="W32" s="53"/>
      <c r="X32" s="324" t="s">
        <v>48</v>
      </c>
      <c r="Y32" s="325"/>
      <c r="Z32" s="325"/>
      <c r="AA32" s="325"/>
      <c r="AB32" s="325"/>
      <c r="AC32" s="53"/>
      <c r="AD32" s="53"/>
      <c r="AE32" s="53"/>
      <c r="AF32" s="53"/>
      <c r="AG32" s="53"/>
      <c r="AH32" s="53"/>
      <c r="AI32" s="53"/>
      <c r="AJ32" s="53"/>
      <c r="AK32" s="326">
        <f>SUM(AK23:AK30)</f>
        <v>0</v>
      </c>
      <c r="AL32" s="325"/>
      <c r="AM32" s="325"/>
      <c r="AN32" s="325"/>
      <c r="AO32" s="327"/>
      <c r="AP32" s="51"/>
      <c r="AQ32" s="55"/>
      <c r="BE32" s="31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49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>
        <f>K5</f>
        <v>0</v>
      </c>
      <c r="AR41" s="62"/>
    </row>
    <row r="42" spans="2:56" s="4" customFormat="1" ht="36.950000000000003" customHeight="1">
      <c r="B42" s="64"/>
      <c r="C42" s="65" t="s">
        <v>18</v>
      </c>
      <c r="L42" s="328" t="str">
        <f>K6</f>
        <v>Kostelec nad Orlicí - Rekonstrukce ulice Fr Zoubka</v>
      </c>
      <c r="M42" s="329"/>
      <c r="N42" s="329"/>
      <c r="O42" s="329"/>
      <c r="P42" s="329"/>
      <c r="Q42" s="329"/>
      <c r="R42" s="329"/>
      <c r="S42" s="329"/>
      <c r="T42" s="329"/>
      <c r="U42" s="329"/>
      <c r="V42" s="329"/>
      <c r="W42" s="329"/>
      <c r="X42" s="329"/>
      <c r="Y42" s="329"/>
      <c r="Z42" s="329"/>
      <c r="AA42" s="329"/>
      <c r="AB42" s="329"/>
      <c r="AC42" s="329"/>
      <c r="AD42" s="329"/>
      <c r="AE42" s="329"/>
      <c r="AF42" s="329"/>
      <c r="AG42" s="329"/>
      <c r="AH42" s="329"/>
      <c r="AI42" s="329"/>
      <c r="AJ42" s="329"/>
      <c r="AK42" s="329"/>
      <c r="AL42" s="329"/>
      <c r="AM42" s="329"/>
      <c r="AN42" s="329"/>
      <c r="AO42" s="329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22</v>
      </c>
      <c r="L44" s="66" t="str">
        <f>IF(K8="","",K8)</f>
        <v xml:space="preserve">Kostelec nad Orlicí </v>
      </c>
      <c r="AI44" s="63" t="s">
        <v>24</v>
      </c>
      <c r="AM44" s="330" t="str">
        <f>IF(AN8= "","",AN8)</f>
        <v>14. 3. 2018</v>
      </c>
      <c r="AN44" s="330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26</v>
      </c>
      <c r="L46" s="3" t="str">
        <f>IF(E11= "","",E11)</f>
        <v>Město Kostelec nad Orlicí, Palackého náměstí 38</v>
      </c>
      <c r="AI46" s="63" t="s">
        <v>32</v>
      </c>
      <c r="AM46" s="331" t="str">
        <f>IF(E17="","",E17)</f>
        <v>Luboš Bartoš</v>
      </c>
      <c r="AN46" s="331"/>
      <c r="AO46" s="331"/>
      <c r="AP46" s="331"/>
      <c r="AR46" s="41"/>
      <c r="AS46" s="332" t="s">
        <v>50</v>
      </c>
      <c r="AT46" s="333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30</v>
      </c>
      <c r="L47" s="3" t="str">
        <f>IF(E14= "Vyplň údaj","",E14)</f>
        <v/>
      </c>
      <c r="AR47" s="41"/>
      <c r="AS47" s="334"/>
      <c r="AT47" s="335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34"/>
      <c r="AT48" s="335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36" t="s">
        <v>51</v>
      </c>
      <c r="D49" s="337"/>
      <c r="E49" s="337"/>
      <c r="F49" s="337"/>
      <c r="G49" s="337"/>
      <c r="H49" s="71"/>
      <c r="I49" s="338" t="s">
        <v>52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53</v>
      </c>
      <c r="AH49" s="337"/>
      <c r="AI49" s="337"/>
      <c r="AJ49" s="337"/>
      <c r="AK49" s="337"/>
      <c r="AL49" s="337"/>
      <c r="AM49" s="337"/>
      <c r="AN49" s="338" t="s">
        <v>54</v>
      </c>
      <c r="AO49" s="337"/>
      <c r="AP49" s="337"/>
      <c r="AQ49" s="72" t="s">
        <v>55</v>
      </c>
      <c r="AR49" s="41"/>
      <c r="AS49" s="73" t="s">
        <v>56</v>
      </c>
      <c r="AT49" s="74" t="s">
        <v>57</v>
      </c>
      <c r="AU49" s="74" t="s">
        <v>58</v>
      </c>
      <c r="AV49" s="74" t="s">
        <v>59</v>
      </c>
      <c r="AW49" s="74" t="s">
        <v>60</v>
      </c>
      <c r="AX49" s="74" t="s">
        <v>61</v>
      </c>
      <c r="AY49" s="74" t="s">
        <v>62</v>
      </c>
      <c r="AZ49" s="74" t="s">
        <v>63</v>
      </c>
      <c r="BA49" s="74" t="s">
        <v>64</v>
      </c>
      <c r="BB49" s="74" t="s">
        <v>65</v>
      </c>
      <c r="BC49" s="74" t="s">
        <v>66</v>
      </c>
      <c r="BD49" s="75" t="s">
        <v>67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68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43">
        <f>ROUND(SUM(AG52:AG53),2)</f>
        <v>0</v>
      </c>
      <c r="AH51" s="343"/>
      <c r="AI51" s="343"/>
      <c r="AJ51" s="343"/>
      <c r="AK51" s="343"/>
      <c r="AL51" s="343"/>
      <c r="AM51" s="343"/>
      <c r="AN51" s="344">
        <f>SUM(AG51,AT51)</f>
        <v>0</v>
      </c>
      <c r="AO51" s="344"/>
      <c r="AP51" s="344"/>
      <c r="AQ51" s="79" t="s">
        <v>5</v>
      </c>
      <c r="AR51" s="64"/>
      <c r="AS51" s="80">
        <f>ROUND(SUM(AS52:AS53),2)</f>
        <v>0</v>
      </c>
      <c r="AT51" s="81">
        <f>ROUND(SUM(AV51:AW51),2)</f>
        <v>0</v>
      </c>
      <c r="AU51" s="82">
        <f>ROUND(SUM(AU52:AU53),5)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ROUND(SUM(AZ52:AZ53),2)</f>
        <v>0</v>
      </c>
      <c r="BA51" s="81">
        <f>ROUND(SUM(BA52:BA53),2)</f>
        <v>0</v>
      </c>
      <c r="BB51" s="81">
        <f>ROUND(SUM(BB52:BB53),2)</f>
        <v>0</v>
      </c>
      <c r="BC51" s="81">
        <f>ROUND(SUM(BC52:BC53),2)</f>
        <v>0</v>
      </c>
      <c r="BD51" s="83">
        <f>ROUND(SUM(BD52:BD53),2)</f>
        <v>0</v>
      </c>
      <c r="BS51" s="65" t="s">
        <v>69</v>
      </c>
      <c r="BT51" s="65" t="s">
        <v>70</v>
      </c>
      <c r="BU51" s="84" t="s">
        <v>71</v>
      </c>
      <c r="BV51" s="65" t="s">
        <v>72</v>
      </c>
      <c r="BW51" s="65" t="s">
        <v>7</v>
      </c>
      <c r="BX51" s="65" t="s">
        <v>73</v>
      </c>
      <c r="CL51" s="65" t="s">
        <v>5</v>
      </c>
    </row>
    <row r="52" spans="1:91" s="5" customFormat="1" ht="16.5" customHeight="1">
      <c r="A52" s="85" t="s">
        <v>74</v>
      </c>
      <c r="B52" s="86"/>
      <c r="C52" s="87"/>
      <c r="D52" s="342" t="s">
        <v>75</v>
      </c>
      <c r="E52" s="342"/>
      <c r="F52" s="342"/>
      <c r="G52" s="342"/>
      <c r="H52" s="342"/>
      <c r="I52" s="88"/>
      <c r="J52" s="342" t="s">
        <v>76</v>
      </c>
      <c r="K52" s="342"/>
      <c r="L52" s="342"/>
      <c r="M52" s="342"/>
      <c r="N52" s="342"/>
      <c r="O52" s="342"/>
      <c r="P52" s="342"/>
      <c r="Q52" s="342"/>
      <c r="R52" s="342"/>
      <c r="S52" s="342"/>
      <c r="T52" s="342"/>
      <c r="U52" s="342"/>
      <c r="V52" s="342"/>
      <c r="W52" s="342"/>
      <c r="X52" s="342"/>
      <c r="Y52" s="342"/>
      <c r="Z52" s="342"/>
      <c r="AA52" s="342"/>
      <c r="AB52" s="342"/>
      <c r="AC52" s="342"/>
      <c r="AD52" s="342"/>
      <c r="AE52" s="342"/>
      <c r="AF52" s="342"/>
      <c r="AG52" s="340">
        <f>'SO 301 - Kanalizace'!J27</f>
        <v>0</v>
      </c>
      <c r="AH52" s="341"/>
      <c r="AI52" s="341"/>
      <c r="AJ52" s="341"/>
      <c r="AK52" s="341"/>
      <c r="AL52" s="341"/>
      <c r="AM52" s="341"/>
      <c r="AN52" s="340">
        <f>SUM(AG52,AT52)</f>
        <v>0</v>
      </c>
      <c r="AO52" s="341"/>
      <c r="AP52" s="341"/>
      <c r="AQ52" s="89" t="s">
        <v>77</v>
      </c>
      <c r="AR52" s="86"/>
      <c r="AS52" s="90">
        <v>0</v>
      </c>
      <c r="AT52" s="91">
        <f>ROUND(SUM(AV52:AW52),2)</f>
        <v>0</v>
      </c>
      <c r="AU52" s="92">
        <f>'SO 301 - Kanalizace'!P84</f>
        <v>0</v>
      </c>
      <c r="AV52" s="91">
        <f>'SO 301 - Kanalizace'!J30</f>
        <v>0</v>
      </c>
      <c r="AW52" s="91">
        <f>'SO 301 - Kanalizace'!J31</f>
        <v>0</v>
      </c>
      <c r="AX52" s="91">
        <f>'SO 301 - Kanalizace'!J32</f>
        <v>0</v>
      </c>
      <c r="AY52" s="91">
        <f>'SO 301 - Kanalizace'!J33</f>
        <v>0</v>
      </c>
      <c r="AZ52" s="91">
        <f>'SO 301 - Kanalizace'!F30</f>
        <v>0</v>
      </c>
      <c r="BA52" s="91">
        <f>'SO 301 - Kanalizace'!F31</f>
        <v>0</v>
      </c>
      <c r="BB52" s="91">
        <f>'SO 301 - Kanalizace'!F32</f>
        <v>0</v>
      </c>
      <c r="BC52" s="91">
        <f>'SO 301 - Kanalizace'!F33</f>
        <v>0</v>
      </c>
      <c r="BD52" s="93">
        <f>'SO 301 - Kanalizace'!F34</f>
        <v>0</v>
      </c>
      <c r="BT52" s="94" t="s">
        <v>78</v>
      </c>
      <c r="BV52" s="94" t="s">
        <v>72</v>
      </c>
      <c r="BW52" s="94" t="s">
        <v>79</v>
      </c>
      <c r="BX52" s="94" t="s">
        <v>7</v>
      </c>
      <c r="CL52" s="94" t="s">
        <v>5</v>
      </c>
      <c r="CM52" s="94" t="s">
        <v>80</v>
      </c>
    </row>
    <row r="53" spans="1:91" s="5" customFormat="1" ht="16.5" customHeight="1">
      <c r="A53" s="85" t="s">
        <v>74</v>
      </c>
      <c r="B53" s="86"/>
      <c r="C53" s="87"/>
      <c r="D53" s="342" t="s">
        <v>81</v>
      </c>
      <c r="E53" s="342"/>
      <c r="F53" s="342"/>
      <c r="G53" s="342"/>
      <c r="H53" s="342"/>
      <c r="I53" s="88"/>
      <c r="J53" s="342" t="s">
        <v>82</v>
      </c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2"/>
      <c r="Z53" s="342"/>
      <c r="AA53" s="342"/>
      <c r="AB53" s="342"/>
      <c r="AC53" s="342"/>
      <c r="AD53" s="342"/>
      <c r="AE53" s="342"/>
      <c r="AF53" s="342"/>
      <c r="AG53" s="340">
        <f>'SO 302 - Vodovod'!J27</f>
        <v>0</v>
      </c>
      <c r="AH53" s="341"/>
      <c r="AI53" s="341"/>
      <c r="AJ53" s="341"/>
      <c r="AK53" s="341"/>
      <c r="AL53" s="341"/>
      <c r="AM53" s="341"/>
      <c r="AN53" s="340">
        <f>SUM(AG53,AT53)</f>
        <v>0</v>
      </c>
      <c r="AO53" s="341"/>
      <c r="AP53" s="341"/>
      <c r="AQ53" s="89" t="s">
        <v>77</v>
      </c>
      <c r="AR53" s="86"/>
      <c r="AS53" s="95">
        <v>0</v>
      </c>
      <c r="AT53" s="96">
        <f>ROUND(SUM(AV53:AW53),2)</f>
        <v>0</v>
      </c>
      <c r="AU53" s="97">
        <f>'SO 302 - Vodovod'!P82</f>
        <v>0</v>
      </c>
      <c r="AV53" s="96">
        <f>'SO 302 - Vodovod'!J30</f>
        <v>0</v>
      </c>
      <c r="AW53" s="96">
        <f>'SO 302 - Vodovod'!J31</f>
        <v>0</v>
      </c>
      <c r="AX53" s="96">
        <f>'SO 302 - Vodovod'!J32</f>
        <v>0</v>
      </c>
      <c r="AY53" s="96">
        <f>'SO 302 - Vodovod'!J33</f>
        <v>0</v>
      </c>
      <c r="AZ53" s="96">
        <f>'SO 302 - Vodovod'!F30</f>
        <v>0</v>
      </c>
      <c r="BA53" s="96">
        <f>'SO 302 - Vodovod'!F31</f>
        <v>0</v>
      </c>
      <c r="BB53" s="96">
        <f>'SO 302 - Vodovod'!F32</f>
        <v>0</v>
      </c>
      <c r="BC53" s="96">
        <f>'SO 302 - Vodovod'!F33</f>
        <v>0</v>
      </c>
      <c r="BD53" s="98">
        <f>'SO 302 - Vodovod'!F34</f>
        <v>0</v>
      </c>
      <c r="BT53" s="94" t="s">
        <v>78</v>
      </c>
      <c r="BV53" s="94" t="s">
        <v>72</v>
      </c>
      <c r="BW53" s="94" t="s">
        <v>83</v>
      </c>
      <c r="BX53" s="94" t="s">
        <v>7</v>
      </c>
      <c r="CL53" s="94" t="s">
        <v>5</v>
      </c>
      <c r="CM53" s="94" t="s">
        <v>80</v>
      </c>
    </row>
    <row r="54" spans="1:91" s="1" customFormat="1" ht="30" customHeight="1">
      <c r="B54" s="41"/>
      <c r="AR54" s="41"/>
    </row>
    <row r="55" spans="1:91" s="1" customFormat="1" ht="6.95" customHeight="1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41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301 - Kanalizace'!C2" display="/"/>
    <hyperlink ref="A53" location="'SO 302 - Vodovod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45"/>
  <sheetViews>
    <sheetView showGridLines="0" workbookViewId="0">
      <pane ySplit="1" topLeftCell="A110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84</v>
      </c>
      <c r="G1" s="355" t="s">
        <v>85</v>
      </c>
      <c r="H1" s="355"/>
      <c r="I1" s="103"/>
      <c r="J1" s="102" t="s">
        <v>86</v>
      </c>
      <c r="K1" s="101" t="s">
        <v>87</v>
      </c>
      <c r="L1" s="102" t="s">
        <v>88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5" t="s">
        <v>8</v>
      </c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24" t="s">
        <v>79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89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47" t="str">
        <f>'Rekapitulace stavby'!K6</f>
        <v>Kostelec nad Orlicí - Rekonstrukce ulice Fr Zoubka</v>
      </c>
      <c r="F7" s="348"/>
      <c r="G7" s="348"/>
      <c r="H7" s="348"/>
      <c r="I7" s="105"/>
      <c r="J7" s="29"/>
      <c r="K7" s="31"/>
    </row>
    <row r="8" spans="1:70" s="1" customFormat="1">
      <c r="B8" s="41"/>
      <c r="C8" s="42"/>
      <c r="D8" s="37" t="s">
        <v>90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49" t="s">
        <v>91</v>
      </c>
      <c r="F9" s="350"/>
      <c r="G9" s="350"/>
      <c r="H9" s="350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92</v>
      </c>
      <c r="G12" s="42"/>
      <c r="H12" s="42"/>
      <c r="I12" s="107" t="s">
        <v>24</v>
      </c>
      <c r="J12" s="108" t="str">
        <f>'Rekapitulace stavby'!AN8</f>
        <v>14. 3. 2018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Město Kostelec nad Orlicí, Palackého náměstí 38</v>
      </c>
      <c r="F15" s="42"/>
      <c r="G15" s="42"/>
      <c r="H15" s="42"/>
      <c r="I15" s="107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07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>Luboš Bartoš</v>
      </c>
      <c r="F21" s="42"/>
      <c r="G21" s="42"/>
      <c r="H21" s="42"/>
      <c r="I21" s="107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17" t="s">
        <v>5</v>
      </c>
      <c r="F24" s="317"/>
      <c r="G24" s="317"/>
      <c r="H24" s="317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36</v>
      </c>
      <c r="E27" s="42"/>
      <c r="F27" s="42"/>
      <c r="G27" s="42"/>
      <c r="H27" s="42"/>
      <c r="I27" s="106"/>
      <c r="J27" s="116">
        <f>ROUND(J84,2)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17" t="s">
        <v>37</v>
      </c>
      <c r="J29" s="46" t="s">
        <v>39</v>
      </c>
      <c r="K29" s="45"/>
    </row>
    <row r="30" spans="2:11" s="1" customFormat="1" ht="14.45" customHeight="1">
      <c r="B30" s="41"/>
      <c r="C30" s="42"/>
      <c r="D30" s="49" t="s">
        <v>40</v>
      </c>
      <c r="E30" s="49" t="s">
        <v>41</v>
      </c>
      <c r="F30" s="118">
        <f>ROUND(SUM(BE84:BE244), 2)</f>
        <v>0</v>
      </c>
      <c r="G30" s="42"/>
      <c r="H30" s="42"/>
      <c r="I30" s="119">
        <v>0.21</v>
      </c>
      <c r="J30" s="118">
        <f>ROUND(ROUND((SUM(BE84:BE244)),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42</v>
      </c>
      <c r="F31" s="118">
        <f>ROUND(SUM(BF84:BF244), 2)</f>
        <v>0</v>
      </c>
      <c r="G31" s="42"/>
      <c r="H31" s="42"/>
      <c r="I31" s="119">
        <v>0.15</v>
      </c>
      <c r="J31" s="118">
        <f>ROUND(ROUND((SUM(BF84:BF244)),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43</v>
      </c>
      <c r="F32" s="118">
        <f>ROUND(SUM(BG84:BG244),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18">
        <f>ROUND(SUM(BH84:BH244),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18">
        <f>ROUND(SUM(BI84:BI244),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46</v>
      </c>
      <c r="E36" s="71"/>
      <c r="F36" s="71"/>
      <c r="G36" s="122" t="s">
        <v>47</v>
      </c>
      <c r="H36" s="123" t="s">
        <v>48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93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47" t="str">
        <f>E7</f>
        <v>Kostelec nad Orlicí - Rekonstrukce ulice Fr Zoubka</v>
      </c>
      <c r="F45" s="348"/>
      <c r="G45" s="348"/>
      <c r="H45" s="348"/>
      <c r="I45" s="106"/>
      <c r="J45" s="42"/>
      <c r="K45" s="45"/>
    </row>
    <row r="46" spans="2:11" s="1" customFormat="1" ht="14.45" customHeight="1">
      <c r="B46" s="41"/>
      <c r="C46" s="37" t="s">
        <v>90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49" t="str">
        <f>E9</f>
        <v>SO 301 - Kanalizace</v>
      </c>
      <c r="F47" s="350"/>
      <c r="G47" s="350"/>
      <c r="H47" s="350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14. 3. 2018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32</v>
      </c>
      <c r="J51" s="317" t="str">
        <f>E21</f>
        <v>Luboš Bartoš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06"/>
      <c r="J52" s="35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94</v>
      </c>
      <c r="D54" s="120"/>
      <c r="E54" s="120"/>
      <c r="F54" s="120"/>
      <c r="G54" s="120"/>
      <c r="H54" s="120"/>
      <c r="I54" s="131"/>
      <c r="J54" s="132" t="s">
        <v>95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96</v>
      </c>
      <c r="D56" s="42"/>
      <c r="E56" s="42"/>
      <c r="F56" s="42"/>
      <c r="G56" s="42"/>
      <c r="H56" s="42"/>
      <c r="I56" s="106"/>
      <c r="J56" s="116">
        <f>J84</f>
        <v>0</v>
      </c>
      <c r="K56" s="45"/>
      <c r="AU56" s="24" t="s">
        <v>97</v>
      </c>
    </row>
    <row r="57" spans="2:47" s="7" customFormat="1" ht="24.95" customHeight="1">
      <c r="B57" s="135"/>
      <c r="C57" s="136"/>
      <c r="D57" s="137" t="s">
        <v>98</v>
      </c>
      <c r="E57" s="138"/>
      <c r="F57" s="138"/>
      <c r="G57" s="138"/>
      <c r="H57" s="138"/>
      <c r="I57" s="139"/>
      <c r="J57" s="140">
        <f>J85</f>
        <v>0</v>
      </c>
      <c r="K57" s="141"/>
    </row>
    <row r="58" spans="2:47" s="8" customFormat="1" ht="19.899999999999999" customHeight="1">
      <c r="B58" s="142"/>
      <c r="C58" s="143"/>
      <c r="D58" s="144" t="s">
        <v>99</v>
      </c>
      <c r="E58" s="145"/>
      <c r="F58" s="145"/>
      <c r="G58" s="145"/>
      <c r="H58" s="145"/>
      <c r="I58" s="146"/>
      <c r="J58" s="147">
        <f>J86</f>
        <v>0</v>
      </c>
      <c r="K58" s="148"/>
    </row>
    <row r="59" spans="2:47" s="8" customFormat="1" ht="14.85" customHeight="1">
      <c r="B59" s="142"/>
      <c r="C59" s="143"/>
      <c r="D59" s="144" t="s">
        <v>100</v>
      </c>
      <c r="E59" s="145"/>
      <c r="F59" s="145"/>
      <c r="G59" s="145"/>
      <c r="H59" s="145"/>
      <c r="I59" s="146"/>
      <c r="J59" s="147">
        <f>J154</f>
        <v>0</v>
      </c>
      <c r="K59" s="148"/>
    </row>
    <row r="60" spans="2:47" s="8" customFormat="1" ht="19.899999999999999" customHeight="1">
      <c r="B60" s="142"/>
      <c r="C60" s="143"/>
      <c r="D60" s="144" t="s">
        <v>101</v>
      </c>
      <c r="E60" s="145"/>
      <c r="F60" s="145"/>
      <c r="G60" s="145"/>
      <c r="H60" s="145"/>
      <c r="I60" s="146"/>
      <c r="J60" s="147">
        <f>J158</f>
        <v>0</v>
      </c>
      <c r="K60" s="148"/>
    </row>
    <row r="61" spans="2:47" s="8" customFormat="1" ht="19.899999999999999" customHeight="1">
      <c r="B61" s="142"/>
      <c r="C61" s="143"/>
      <c r="D61" s="144" t="s">
        <v>102</v>
      </c>
      <c r="E61" s="145"/>
      <c r="F61" s="145"/>
      <c r="G61" s="145"/>
      <c r="H61" s="145"/>
      <c r="I61" s="146"/>
      <c r="J61" s="147">
        <f>J167</f>
        <v>0</v>
      </c>
      <c r="K61" s="148"/>
    </row>
    <row r="62" spans="2:47" s="8" customFormat="1" ht="19.899999999999999" customHeight="1">
      <c r="B62" s="142"/>
      <c r="C62" s="143"/>
      <c r="D62" s="144" t="s">
        <v>103</v>
      </c>
      <c r="E62" s="145"/>
      <c r="F62" s="145"/>
      <c r="G62" s="145"/>
      <c r="H62" s="145"/>
      <c r="I62" s="146"/>
      <c r="J62" s="147">
        <f>J183</f>
        <v>0</v>
      </c>
      <c r="K62" s="148"/>
    </row>
    <row r="63" spans="2:47" s="8" customFormat="1" ht="19.899999999999999" customHeight="1">
      <c r="B63" s="142"/>
      <c r="C63" s="143"/>
      <c r="D63" s="144" t="s">
        <v>104</v>
      </c>
      <c r="E63" s="145"/>
      <c r="F63" s="145"/>
      <c r="G63" s="145"/>
      <c r="H63" s="145"/>
      <c r="I63" s="146"/>
      <c r="J63" s="147">
        <f>J237</f>
        <v>0</v>
      </c>
      <c r="K63" s="148"/>
    </row>
    <row r="64" spans="2:47" s="8" customFormat="1" ht="19.899999999999999" customHeight="1">
      <c r="B64" s="142"/>
      <c r="C64" s="143"/>
      <c r="D64" s="144" t="s">
        <v>105</v>
      </c>
      <c r="E64" s="145"/>
      <c r="F64" s="145"/>
      <c r="G64" s="145"/>
      <c r="H64" s="145"/>
      <c r="I64" s="146"/>
      <c r="J64" s="147">
        <f>J243</f>
        <v>0</v>
      </c>
      <c r="K64" s="148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06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27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28"/>
      <c r="J70" s="60"/>
      <c r="K70" s="60"/>
      <c r="L70" s="41"/>
    </row>
    <row r="71" spans="2:12" s="1" customFormat="1" ht="36.950000000000003" customHeight="1">
      <c r="B71" s="41"/>
      <c r="C71" s="61" t="s">
        <v>106</v>
      </c>
      <c r="L71" s="41"/>
    </row>
    <row r="72" spans="2:12" s="1" customFormat="1" ht="6.95" customHeight="1">
      <c r="B72" s="41"/>
      <c r="L72" s="41"/>
    </row>
    <row r="73" spans="2:12" s="1" customFormat="1" ht="14.45" customHeight="1">
      <c r="B73" s="41"/>
      <c r="C73" s="63" t="s">
        <v>18</v>
      </c>
      <c r="L73" s="41"/>
    </row>
    <row r="74" spans="2:12" s="1" customFormat="1" ht="16.5" customHeight="1">
      <c r="B74" s="41"/>
      <c r="E74" s="352" t="str">
        <f>E7</f>
        <v>Kostelec nad Orlicí - Rekonstrukce ulice Fr Zoubka</v>
      </c>
      <c r="F74" s="353"/>
      <c r="G74" s="353"/>
      <c r="H74" s="353"/>
      <c r="L74" s="41"/>
    </row>
    <row r="75" spans="2:12" s="1" customFormat="1" ht="14.45" customHeight="1">
      <c r="B75" s="41"/>
      <c r="C75" s="63" t="s">
        <v>90</v>
      </c>
      <c r="L75" s="41"/>
    </row>
    <row r="76" spans="2:12" s="1" customFormat="1" ht="17.25" customHeight="1">
      <c r="B76" s="41"/>
      <c r="E76" s="328" t="str">
        <f>E9</f>
        <v>SO 301 - Kanalizace</v>
      </c>
      <c r="F76" s="354"/>
      <c r="G76" s="354"/>
      <c r="H76" s="354"/>
      <c r="L76" s="41"/>
    </row>
    <row r="77" spans="2:12" s="1" customFormat="1" ht="6.95" customHeight="1">
      <c r="B77" s="41"/>
      <c r="L77" s="41"/>
    </row>
    <row r="78" spans="2:12" s="1" customFormat="1" ht="18" customHeight="1">
      <c r="B78" s="41"/>
      <c r="C78" s="63" t="s">
        <v>22</v>
      </c>
      <c r="F78" s="149" t="str">
        <f>F12</f>
        <v xml:space="preserve"> </v>
      </c>
      <c r="I78" s="150" t="s">
        <v>24</v>
      </c>
      <c r="J78" s="67" t="str">
        <f>IF(J12="","",J12)</f>
        <v>14. 3. 2018</v>
      </c>
      <c r="L78" s="41"/>
    </row>
    <row r="79" spans="2:12" s="1" customFormat="1" ht="6.95" customHeight="1">
      <c r="B79" s="41"/>
      <c r="L79" s="41"/>
    </row>
    <row r="80" spans="2:12" s="1" customFormat="1">
      <c r="B80" s="41"/>
      <c r="C80" s="63" t="s">
        <v>26</v>
      </c>
      <c r="F80" s="149" t="str">
        <f>E15</f>
        <v>Město Kostelec nad Orlicí, Palackého náměstí 38</v>
      </c>
      <c r="I80" s="150" t="s">
        <v>32</v>
      </c>
      <c r="J80" s="149" t="str">
        <f>E21</f>
        <v>Luboš Bartoš</v>
      </c>
      <c r="L80" s="41"/>
    </row>
    <row r="81" spans="2:65" s="1" customFormat="1" ht="14.45" customHeight="1">
      <c r="B81" s="41"/>
      <c r="C81" s="63" t="s">
        <v>30</v>
      </c>
      <c r="F81" s="149" t="str">
        <f>IF(E18="","",E18)</f>
        <v/>
      </c>
      <c r="L81" s="41"/>
    </row>
    <row r="82" spans="2:65" s="1" customFormat="1" ht="10.35" customHeight="1">
      <c r="B82" s="41"/>
      <c r="L82" s="41"/>
    </row>
    <row r="83" spans="2:65" s="9" customFormat="1" ht="29.25" customHeight="1">
      <c r="B83" s="151"/>
      <c r="C83" s="152" t="s">
        <v>107</v>
      </c>
      <c r="D83" s="153" t="s">
        <v>55</v>
      </c>
      <c r="E83" s="153" t="s">
        <v>51</v>
      </c>
      <c r="F83" s="153" t="s">
        <v>108</v>
      </c>
      <c r="G83" s="153" t="s">
        <v>109</v>
      </c>
      <c r="H83" s="153" t="s">
        <v>110</v>
      </c>
      <c r="I83" s="154" t="s">
        <v>111</v>
      </c>
      <c r="J83" s="153" t="s">
        <v>95</v>
      </c>
      <c r="K83" s="155" t="s">
        <v>112</v>
      </c>
      <c r="L83" s="151"/>
      <c r="M83" s="73" t="s">
        <v>113</v>
      </c>
      <c r="N83" s="74" t="s">
        <v>40</v>
      </c>
      <c r="O83" s="74" t="s">
        <v>114</v>
      </c>
      <c r="P83" s="74" t="s">
        <v>115</v>
      </c>
      <c r="Q83" s="74" t="s">
        <v>116</v>
      </c>
      <c r="R83" s="74" t="s">
        <v>117</v>
      </c>
      <c r="S83" s="74" t="s">
        <v>118</v>
      </c>
      <c r="T83" s="75" t="s">
        <v>119</v>
      </c>
    </row>
    <row r="84" spans="2:65" s="1" customFormat="1" ht="29.25" customHeight="1">
      <c r="B84" s="41"/>
      <c r="C84" s="77" t="s">
        <v>96</v>
      </c>
      <c r="J84" s="156">
        <f>BK84</f>
        <v>0</v>
      </c>
      <c r="L84" s="41"/>
      <c r="M84" s="76"/>
      <c r="N84" s="68"/>
      <c r="O84" s="68"/>
      <c r="P84" s="157">
        <f>P85</f>
        <v>0</v>
      </c>
      <c r="Q84" s="68"/>
      <c r="R84" s="157">
        <f>R85</f>
        <v>95.67770711</v>
      </c>
      <c r="S84" s="68"/>
      <c r="T84" s="158">
        <f>T85</f>
        <v>41.054200000000009</v>
      </c>
      <c r="AT84" s="24" t="s">
        <v>69</v>
      </c>
      <c r="AU84" s="24" t="s">
        <v>97</v>
      </c>
      <c r="BK84" s="159">
        <f>BK85</f>
        <v>0</v>
      </c>
    </row>
    <row r="85" spans="2:65" s="10" customFormat="1" ht="37.35" customHeight="1">
      <c r="B85" s="160"/>
      <c r="D85" s="161" t="s">
        <v>69</v>
      </c>
      <c r="E85" s="162" t="s">
        <v>120</v>
      </c>
      <c r="F85" s="162" t="s">
        <v>121</v>
      </c>
      <c r="I85" s="163"/>
      <c r="J85" s="164">
        <f>BK85</f>
        <v>0</v>
      </c>
      <c r="L85" s="160"/>
      <c r="M85" s="165"/>
      <c r="N85" s="166"/>
      <c r="O85" s="166"/>
      <c r="P85" s="167">
        <f>P86+P158+P167+P183+P237+P243</f>
        <v>0</v>
      </c>
      <c r="Q85" s="166"/>
      <c r="R85" s="167">
        <f>R86+R158+R167+R183+R237+R243</f>
        <v>95.67770711</v>
      </c>
      <c r="S85" s="166"/>
      <c r="T85" s="168">
        <f>T86+T158+T167+T183+T237+T243</f>
        <v>41.054200000000009</v>
      </c>
      <c r="AR85" s="161" t="s">
        <v>78</v>
      </c>
      <c r="AT85" s="169" t="s">
        <v>69</v>
      </c>
      <c r="AU85" s="169" t="s">
        <v>70</v>
      </c>
      <c r="AY85" s="161" t="s">
        <v>122</v>
      </c>
      <c r="BK85" s="170">
        <f>BK86+BK158+BK167+BK183+BK237+BK243</f>
        <v>0</v>
      </c>
    </row>
    <row r="86" spans="2:65" s="10" customFormat="1" ht="19.899999999999999" customHeight="1">
      <c r="B86" s="160"/>
      <c r="D86" s="161" t="s">
        <v>69</v>
      </c>
      <c r="E86" s="171" t="s">
        <v>78</v>
      </c>
      <c r="F86" s="171" t="s">
        <v>123</v>
      </c>
      <c r="I86" s="163"/>
      <c r="J86" s="172">
        <f>BK86</f>
        <v>0</v>
      </c>
      <c r="L86" s="160"/>
      <c r="M86" s="165"/>
      <c r="N86" s="166"/>
      <c r="O86" s="166"/>
      <c r="P86" s="167">
        <f>P87+SUM(P88:P154)</f>
        <v>0</v>
      </c>
      <c r="Q86" s="166"/>
      <c r="R86" s="167">
        <f>R87+SUM(R88:R154)</f>
        <v>1.14180276</v>
      </c>
      <c r="S86" s="166"/>
      <c r="T86" s="168">
        <f>T87+SUM(T88:T154)</f>
        <v>0</v>
      </c>
      <c r="AR86" s="161" t="s">
        <v>78</v>
      </c>
      <c r="AT86" s="169" t="s">
        <v>69</v>
      </c>
      <c r="AU86" s="169" t="s">
        <v>78</v>
      </c>
      <c r="AY86" s="161" t="s">
        <v>122</v>
      </c>
      <c r="BK86" s="170">
        <f>BK87+SUM(BK88:BK154)</f>
        <v>0</v>
      </c>
    </row>
    <row r="87" spans="2:65" s="1" customFormat="1" ht="25.5" customHeight="1">
      <c r="B87" s="173"/>
      <c r="C87" s="174" t="s">
        <v>78</v>
      </c>
      <c r="D87" s="174" t="s">
        <v>124</v>
      </c>
      <c r="E87" s="175" t="s">
        <v>125</v>
      </c>
      <c r="F87" s="176" t="s">
        <v>126</v>
      </c>
      <c r="G87" s="177" t="s">
        <v>127</v>
      </c>
      <c r="H87" s="178">
        <v>576</v>
      </c>
      <c r="I87" s="179"/>
      <c r="J87" s="180">
        <f>ROUND(I87*H87,2)</f>
        <v>0</v>
      </c>
      <c r="K87" s="176" t="s">
        <v>128</v>
      </c>
      <c r="L87" s="41"/>
      <c r="M87" s="181" t="s">
        <v>5</v>
      </c>
      <c r="N87" s="182" t="s">
        <v>41</v>
      </c>
      <c r="O87" s="42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AR87" s="24" t="s">
        <v>129</v>
      </c>
      <c r="AT87" s="24" t="s">
        <v>124</v>
      </c>
      <c r="AU87" s="24" t="s">
        <v>80</v>
      </c>
      <c r="AY87" s="24" t="s">
        <v>122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24" t="s">
        <v>78</v>
      </c>
      <c r="BK87" s="185">
        <f>ROUND(I87*H87,2)</f>
        <v>0</v>
      </c>
      <c r="BL87" s="24" t="s">
        <v>129</v>
      </c>
      <c r="BM87" s="24" t="s">
        <v>130</v>
      </c>
    </row>
    <row r="88" spans="2:65" s="11" customFormat="1" ht="13.5">
      <c r="B88" s="186"/>
      <c r="D88" s="187" t="s">
        <v>131</v>
      </c>
      <c r="E88" s="188" t="s">
        <v>5</v>
      </c>
      <c r="F88" s="189" t="s">
        <v>132</v>
      </c>
      <c r="H88" s="190">
        <v>576</v>
      </c>
      <c r="I88" s="191"/>
      <c r="L88" s="186"/>
      <c r="M88" s="192"/>
      <c r="N88" s="193"/>
      <c r="O88" s="193"/>
      <c r="P88" s="193"/>
      <c r="Q88" s="193"/>
      <c r="R88" s="193"/>
      <c r="S88" s="193"/>
      <c r="T88" s="194"/>
      <c r="AT88" s="188" t="s">
        <v>131</v>
      </c>
      <c r="AU88" s="188" t="s">
        <v>80</v>
      </c>
      <c r="AV88" s="11" t="s">
        <v>80</v>
      </c>
      <c r="AW88" s="11" t="s">
        <v>34</v>
      </c>
      <c r="AX88" s="11" t="s">
        <v>78</v>
      </c>
      <c r="AY88" s="188" t="s">
        <v>122</v>
      </c>
    </row>
    <row r="89" spans="2:65" s="1" customFormat="1" ht="25.5" customHeight="1">
      <c r="B89" s="173"/>
      <c r="C89" s="174" t="s">
        <v>80</v>
      </c>
      <c r="D89" s="174" t="s">
        <v>124</v>
      </c>
      <c r="E89" s="175" t="s">
        <v>133</v>
      </c>
      <c r="F89" s="176" t="s">
        <v>134</v>
      </c>
      <c r="G89" s="177" t="s">
        <v>135</v>
      </c>
      <c r="H89" s="178">
        <v>43</v>
      </c>
      <c r="I89" s="179"/>
      <c r="J89" s="180">
        <f>ROUND(I89*H89,2)</f>
        <v>0</v>
      </c>
      <c r="K89" s="176" t="s">
        <v>128</v>
      </c>
      <c r="L89" s="41"/>
      <c r="M89" s="181" t="s">
        <v>5</v>
      </c>
      <c r="N89" s="182" t="s">
        <v>41</v>
      </c>
      <c r="O89" s="42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4" t="s">
        <v>129</v>
      </c>
      <c r="AT89" s="24" t="s">
        <v>124</v>
      </c>
      <c r="AU89" s="24" t="s">
        <v>80</v>
      </c>
      <c r="AY89" s="24" t="s">
        <v>122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4" t="s">
        <v>78</v>
      </c>
      <c r="BK89" s="185">
        <f>ROUND(I89*H89,2)</f>
        <v>0</v>
      </c>
      <c r="BL89" s="24" t="s">
        <v>129</v>
      </c>
      <c r="BM89" s="24" t="s">
        <v>136</v>
      </c>
    </row>
    <row r="90" spans="2:65" s="1" customFormat="1" ht="38.25" customHeight="1">
      <c r="B90" s="173"/>
      <c r="C90" s="174" t="s">
        <v>137</v>
      </c>
      <c r="D90" s="174" t="s">
        <v>124</v>
      </c>
      <c r="E90" s="175" t="s">
        <v>138</v>
      </c>
      <c r="F90" s="176" t="s">
        <v>139</v>
      </c>
      <c r="G90" s="177" t="s">
        <v>140</v>
      </c>
      <c r="H90" s="178">
        <v>391.14299999999997</v>
      </c>
      <c r="I90" s="179"/>
      <c r="J90" s="180">
        <f>ROUND(I90*H90,2)</f>
        <v>0</v>
      </c>
      <c r="K90" s="176" t="s">
        <v>128</v>
      </c>
      <c r="L90" s="41"/>
      <c r="M90" s="181" t="s">
        <v>5</v>
      </c>
      <c r="N90" s="182" t="s">
        <v>41</v>
      </c>
      <c r="O90" s="42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4" t="s">
        <v>129</v>
      </c>
      <c r="AT90" s="24" t="s">
        <v>124</v>
      </c>
      <c r="AU90" s="24" t="s">
        <v>80</v>
      </c>
      <c r="AY90" s="24" t="s">
        <v>122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4" t="s">
        <v>78</v>
      </c>
      <c r="BK90" s="185">
        <f>ROUND(I90*H90,2)</f>
        <v>0</v>
      </c>
      <c r="BL90" s="24" t="s">
        <v>129</v>
      </c>
      <c r="BM90" s="24" t="s">
        <v>141</v>
      </c>
    </row>
    <row r="91" spans="2:65" s="12" customFormat="1" ht="13.5">
      <c r="B91" s="195"/>
      <c r="D91" s="187" t="s">
        <v>131</v>
      </c>
      <c r="E91" s="196" t="s">
        <v>5</v>
      </c>
      <c r="F91" s="197" t="s">
        <v>142</v>
      </c>
      <c r="H91" s="196" t="s">
        <v>5</v>
      </c>
      <c r="I91" s="198"/>
      <c r="L91" s="195"/>
      <c r="M91" s="199"/>
      <c r="N91" s="200"/>
      <c r="O91" s="200"/>
      <c r="P91" s="200"/>
      <c r="Q91" s="200"/>
      <c r="R91" s="200"/>
      <c r="S91" s="200"/>
      <c r="T91" s="201"/>
      <c r="AT91" s="196" t="s">
        <v>131</v>
      </c>
      <c r="AU91" s="196" t="s">
        <v>80</v>
      </c>
      <c r="AV91" s="12" t="s">
        <v>78</v>
      </c>
      <c r="AW91" s="12" t="s">
        <v>34</v>
      </c>
      <c r="AX91" s="12" t="s">
        <v>70</v>
      </c>
      <c r="AY91" s="196" t="s">
        <v>122</v>
      </c>
    </row>
    <row r="92" spans="2:65" s="11" customFormat="1" ht="13.5">
      <c r="B92" s="186"/>
      <c r="D92" s="187" t="s">
        <v>131</v>
      </c>
      <c r="E92" s="188" t="s">
        <v>5</v>
      </c>
      <c r="F92" s="189" t="s">
        <v>143</v>
      </c>
      <c r="H92" s="190">
        <v>249.66</v>
      </c>
      <c r="I92" s="191"/>
      <c r="L92" s="186"/>
      <c r="M92" s="192"/>
      <c r="N92" s="193"/>
      <c r="O92" s="193"/>
      <c r="P92" s="193"/>
      <c r="Q92" s="193"/>
      <c r="R92" s="193"/>
      <c r="S92" s="193"/>
      <c r="T92" s="194"/>
      <c r="AT92" s="188" t="s">
        <v>131</v>
      </c>
      <c r="AU92" s="188" t="s">
        <v>80</v>
      </c>
      <c r="AV92" s="11" t="s">
        <v>80</v>
      </c>
      <c r="AW92" s="11" t="s">
        <v>34</v>
      </c>
      <c r="AX92" s="11" t="s">
        <v>70</v>
      </c>
      <c r="AY92" s="188" t="s">
        <v>122</v>
      </c>
    </row>
    <row r="93" spans="2:65" s="13" customFormat="1" ht="13.5">
      <c r="B93" s="202"/>
      <c r="D93" s="187" t="s">
        <v>131</v>
      </c>
      <c r="E93" s="203" t="s">
        <v>5</v>
      </c>
      <c r="F93" s="204" t="s">
        <v>144</v>
      </c>
      <c r="H93" s="205">
        <v>249.66</v>
      </c>
      <c r="I93" s="206"/>
      <c r="L93" s="202"/>
      <c r="M93" s="207"/>
      <c r="N93" s="208"/>
      <c r="O93" s="208"/>
      <c r="P93" s="208"/>
      <c r="Q93" s="208"/>
      <c r="R93" s="208"/>
      <c r="S93" s="208"/>
      <c r="T93" s="209"/>
      <c r="AT93" s="203" t="s">
        <v>131</v>
      </c>
      <c r="AU93" s="203" t="s">
        <v>80</v>
      </c>
      <c r="AV93" s="13" t="s">
        <v>137</v>
      </c>
      <c r="AW93" s="13" t="s">
        <v>34</v>
      </c>
      <c r="AX93" s="13" t="s">
        <v>70</v>
      </c>
      <c r="AY93" s="203" t="s">
        <v>122</v>
      </c>
    </row>
    <row r="94" spans="2:65" s="12" customFormat="1" ht="13.5">
      <c r="B94" s="195"/>
      <c r="D94" s="187" t="s">
        <v>131</v>
      </c>
      <c r="E94" s="196" t="s">
        <v>5</v>
      </c>
      <c r="F94" s="197" t="s">
        <v>145</v>
      </c>
      <c r="H94" s="196" t="s">
        <v>5</v>
      </c>
      <c r="I94" s="198"/>
      <c r="L94" s="195"/>
      <c r="M94" s="199"/>
      <c r="N94" s="200"/>
      <c r="O94" s="200"/>
      <c r="P94" s="200"/>
      <c r="Q94" s="200"/>
      <c r="R94" s="200"/>
      <c r="S94" s="200"/>
      <c r="T94" s="201"/>
      <c r="AT94" s="196" t="s">
        <v>131</v>
      </c>
      <c r="AU94" s="196" t="s">
        <v>80</v>
      </c>
      <c r="AV94" s="12" t="s">
        <v>78</v>
      </c>
      <c r="AW94" s="12" t="s">
        <v>34</v>
      </c>
      <c r="AX94" s="12" t="s">
        <v>70</v>
      </c>
      <c r="AY94" s="196" t="s">
        <v>122</v>
      </c>
    </row>
    <row r="95" spans="2:65" s="11" customFormat="1" ht="13.5">
      <c r="B95" s="186"/>
      <c r="D95" s="187" t="s">
        <v>131</v>
      </c>
      <c r="E95" s="188" t="s">
        <v>5</v>
      </c>
      <c r="F95" s="189" t="s">
        <v>146</v>
      </c>
      <c r="H95" s="190">
        <v>402.245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88" t="s">
        <v>131</v>
      </c>
      <c r="AU95" s="188" t="s">
        <v>80</v>
      </c>
      <c r="AV95" s="11" t="s">
        <v>80</v>
      </c>
      <c r="AW95" s="11" t="s">
        <v>34</v>
      </c>
      <c r="AX95" s="11" t="s">
        <v>70</v>
      </c>
      <c r="AY95" s="188" t="s">
        <v>122</v>
      </c>
    </row>
    <row r="96" spans="2:65" s="13" customFormat="1" ht="13.5">
      <c r="B96" s="202"/>
      <c r="D96" s="187" t="s">
        <v>131</v>
      </c>
      <c r="E96" s="203" t="s">
        <v>5</v>
      </c>
      <c r="F96" s="204" t="s">
        <v>144</v>
      </c>
      <c r="H96" s="205">
        <v>402.245</v>
      </c>
      <c r="I96" s="206"/>
      <c r="L96" s="202"/>
      <c r="M96" s="207"/>
      <c r="N96" s="208"/>
      <c r="O96" s="208"/>
      <c r="P96" s="208"/>
      <c r="Q96" s="208"/>
      <c r="R96" s="208"/>
      <c r="S96" s="208"/>
      <c r="T96" s="209"/>
      <c r="AT96" s="203" t="s">
        <v>131</v>
      </c>
      <c r="AU96" s="203" t="s">
        <v>80</v>
      </c>
      <c r="AV96" s="13" t="s">
        <v>137</v>
      </c>
      <c r="AW96" s="13" t="s">
        <v>34</v>
      </c>
      <c r="AX96" s="13" t="s">
        <v>70</v>
      </c>
      <c r="AY96" s="203" t="s">
        <v>122</v>
      </c>
    </row>
    <row r="97" spans="2:65" s="14" customFormat="1" ht="13.5">
      <c r="B97" s="210"/>
      <c r="D97" s="187" t="s">
        <v>131</v>
      </c>
      <c r="E97" s="211" t="s">
        <v>5</v>
      </c>
      <c r="F97" s="212" t="s">
        <v>147</v>
      </c>
      <c r="H97" s="213">
        <v>651.90499999999997</v>
      </c>
      <c r="I97" s="214"/>
      <c r="L97" s="210"/>
      <c r="M97" s="215"/>
      <c r="N97" s="216"/>
      <c r="O97" s="216"/>
      <c r="P97" s="216"/>
      <c r="Q97" s="216"/>
      <c r="R97" s="216"/>
      <c r="S97" s="216"/>
      <c r="T97" s="217"/>
      <c r="AT97" s="211" t="s">
        <v>131</v>
      </c>
      <c r="AU97" s="211" t="s">
        <v>80</v>
      </c>
      <c r="AV97" s="14" t="s">
        <v>129</v>
      </c>
      <c r="AW97" s="14" t="s">
        <v>34</v>
      </c>
      <c r="AX97" s="14" t="s">
        <v>70</v>
      </c>
      <c r="AY97" s="211" t="s">
        <v>122</v>
      </c>
    </row>
    <row r="98" spans="2:65" s="11" customFormat="1" ht="13.5">
      <c r="B98" s="186"/>
      <c r="D98" s="187" t="s">
        <v>131</v>
      </c>
      <c r="E98" s="188" t="s">
        <v>5</v>
      </c>
      <c r="F98" s="189" t="s">
        <v>148</v>
      </c>
      <c r="H98" s="190">
        <v>391.14299999999997</v>
      </c>
      <c r="I98" s="191"/>
      <c r="L98" s="186"/>
      <c r="M98" s="192"/>
      <c r="N98" s="193"/>
      <c r="O98" s="193"/>
      <c r="P98" s="193"/>
      <c r="Q98" s="193"/>
      <c r="R98" s="193"/>
      <c r="S98" s="193"/>
      <c r="T98" s="194"/>
      <c r="AT98" s="188" t="s">
        <v>131</v>
      </c>
      <c r="AU98" s="188" t="s">
        <v>80</v>
      </c>
      <c r="AV98" s="11" t="s">
        <v>80</v>
      </c>
      <c r="AW98" s="11" t="s">
        <v>34</v>
      </c>
      <c r="AX98" s="11" t="s">
        <v>78</v>
      </c>
      <c r="AY98" s="188" t="s">
        <v>122</v>
      </c>
    </row>
    <row r="99" spans="2:65" s="12" customFormat="1" ht="13.5">
      <c r="B99" s="195"/>
      <c r="D99" s="187" t="s">
        <v>131</v>
      </c>
      <c r="E99" s="196" t="s">
        <v>5</v>
      </c>
      <c r="F99" s="197" t="s">
        <v>149</v>
      </c>
      <c r="H99" s="196" t="s">
        <v>5</v>
      </c>
      <c r="I99" s="198"/>
      <c r="L99" s="195"/>
      <c r="M99" s="199"/>
      <c r="N99" s="200"/>
      <c r="O99" s="200"/>
      <c r="P99" s="200"/>
      <c r="Q99" s="200"/>
      <c r="R99" s="200"/>
      <c r="S99" s="200"/>
      <c r="T99" s="201"/>
      <c r="AT99" s="196" t="s">
        <v>131</v>
      </c>
      <c r="AU99" s="196" t="s">
        <v>80</v>
      </c>
      <c r="AV99" s="12" t="s">
        <v>78</v>
      </c>
      <c r="AW99" s="12" t="s">
        <v>34</v>
      </c>
      <c r="AX99" s="12" t="s">
        <v>70</v>
      </c>
      <c r="AY99" s="196" t="s">
        <v>122</v>
      </c>
    </row>
    <row r="100" spans="2:65" s="1" customFormat="1" ht="38.25" customHeight="1">
      <c r="B100" s="173"/>
      <c r="C100" s="174" t="s">
        <v>129</v>
      </c>
      <c r="D100" s="174" t="s">
        <v>124</v>
      </c>
      <c r="E100" s="175" t="s">
        <v>150</v>
      </c>
      <c r="F100" s="176" t="s">
        <v>151</v>
      </c>
      <c r="G100" s="177" t="s">
        <v>140</v>
      </c>
      <c r="H100" s="178">
        <v>195.572</v>
      </c>
      <c r="I100" s="179"/>
      <c r="J100" s="180">
        <f>ROUND(I100*H100,2)</f>
        <v>0</v>
      </c>
      <c r="K100" s="176" t="s">
        <v>128</v>
      </c>
      <c r="L100" s="41"/>
      <c r="M100" s="181" t="s">
        <v>5</v>
      </c>
      <c r="N100" s="182" t="s">
        <v>41</v>
      </c>
      <c r="O100" s="42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24" t="s">
        <v>129</v>
      </c>
      <c r="AT100" s="24" t="s">
        <v>124</v>
      </c>
      <c r="AU100" s="24" t="s">
        <v>80</v>
      </c>
      <c r="AY100" s="24" t="s">
        <v>122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4" t="s">
        <v>78</v>
      </c>
      <c r="BK100" s="185">
        <f>ROUND(I100*H100,2)</f>
        <v>0</v>
      </c>
      <c r="BL100" s="24" t="s">
        <v>129</v>
      </c>
      <c r="BM100" s="24" t="s">
        <v>152</v>
      </c>
    </row>
    <row r="101" spans="2:65" s="11" customFormat="1" ht="13.5">
      <c r="B101" s="186"/>
      <c r="D101" s="187" t="s">
        <v>131</v>
      </c>
      <c r="E101" s="188" t="s">
        <v>5</v>
      </c>
      <c r="F101" s="189" t="s">
        <v>153</v>
      </c>
      <c r="H101" s="190">
        <v>195.572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88" t="s">
        <v>131</v>
      </c>
      <c r="AU101" s="188" t="s">
        <v>80</v>
      </c>
      <c r="AV101" s="11" t="s">
        <v>80</v>
      </c>
      <c r="AW101" s="11" t="s">
        <v>34</v>
      </c>
      <c r="AX101" s="11" t="s">
        <v>78</v>
      </c>
      <c r="AY101" s="188" t="s">
        <v>122</v>
      </c>
    </row>
    <row r="102" spans="2:65" s="1" customFormat="1" ht="38.25" customHeight="1">
      <c r="B102" s="173"/>
      <c r="C102" s="174" t="s">
        <v>154</v>
      </c>
      <c r="D102" s="174" t="s">
        <v>124</v>
      </c>
      <c r="E102" s="175" t="s">
        <v>155</v>
      </c>
      <c r="F102" s="176" t="s">
        <v>156</v>
      </c>
      <c r="G102" s="177" t="s">
        <v>140</v>
      </c>
      <c r="H102" s="178">
        <v>260.762</v>
      </c>
      <c r="I102" s="179"/>
      <c r="J102" s="180">
        <f>ROUND(I102*H102,2)</f>
        <v>0</v>
      </c>
      <c r="K102" s="176" t="s">
        <v>128</v>
      </c>
      <c r="L102" s="41"/>
      <c r="M102" s="181" t="s">
        <v>5</v>
      </c>
      <c r="N102" s="182" t="s">
        <v>41</v>
      </c>
      <c r="O102" s="42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24" t="s">
        <v>129</v>
      </c>
      <c r="AT102" s="24" t="s">
        <v>124</v>
      </c>
      <c r="AU102" s="24" t="s">
        <v>80</v>
      </c>
      <c r="AY102" s="24" t="s">
        <v>122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4" t="s">
        <v>78</v>
      </c>
      <c r="BK102" s="185">
        <f>ROUND(I102*H102,2)</f>
        <v>0</v>
      </c>
      <c r="BL102" s="24" t="s">
        <v>129</v>
      </c>
      <c r="BM102" s="24" t="s">
        <v>157</v>
      </c>
    </row>
    <row r="103" spans="2:65" s="12" customFormat="1" ht="13.5">
      <c r="B103" s="195"/>
      <c r="D103" s="187" t="s">
        <v>131</v>
      </c>
      <c r="E103" s="196" t="s">
        <v>5</v>
      </c>
      <c r="F103" s="197" t="s">
        <v>142</v>
      </c>
      <c r="H103" s="196" t="s">
        <v>5</v>
      </c>
      <c r="I103" s="198"/>
      <c r="L103" s="195"/>
      <c r="M103" s="199"/>
      <c r="N103" s="200"/>
      <c r="O103" s="200"/>
      <c r="P103" s="200"/>
      <c r="Q103" s="200"/>
      <c r="R103" s="200"/>
      <c r="S103" s="200"/>
      <c r="T103" s="201"/>
      <c r="AT103" s="196" t="s">
        <v>131</v>
      </c>
      <c r="AU103" s="196" t="s">
        <v>80</v>
      </c>
      <c r="AV103" s="12" t="s">
        <v>78</v>
      </c>
      <c r="AW103" s="12" t="s">
        <v>34</v>
      </c>
      <c r="AX103" s="12" t="s">
        <v>70</v>
      </c>
      <c r="AY103" s="196" t="s">
        <v>122</v>
      </c>
    </row>
    <row r="104" spans="2:65" s="11" customFormat="1" ht="13.5">
      <c r="B104" s="186"/>
      <c r="D104" s="187" t="s">
        <v>131</v>
      </c>
      <c r="E104" s="188" t="s">
        <v>5</v>
      </c>
      <c r="F104" s="189" t="s">
        <v>143</v>
      </c>
      <c r="H104" s="190">
        <v>249.66</v>
      </c>
      <c r="I104" s="191"/>
      <c r="L104" s="186"/>
      <c r="M104" s="192"/>
      <c r="N104" s="193"/>
      <c r="O104" s="193"/>
      <c r="P104" s="193"/>
      <c r="Q104" s="193"/>
      <c r="R104" s="193"/>
      <c r="S104" s="193"/>
      <c r="T104" s="194"/>
      <c r="AT104" s="188" t="s">
        <v>131</v>
      </c>
      <c r="AU104" s="188" t="s">
        <v>80</v>
      </c>
      <c r="AV104" s="11" t="s">
        <v>80</v>
      </c>
      <c r="AW104" s="11" t="s">
        <v>34</v>
      </c>
      <c r="AX104" s="11" t="s">
        <v>70</v>
      </c>
      <c r="AY104" s="188" t="s">
        <v>122</v>
      </c>
    </row>
    <row r="105" spans="2:65" s="13" customFormat="1" ht="13.5">
      <c r="B105" s="202"/>
      <c r="D105" s="187" t="s">
        <v>131</v>
      </c>
      <c r="E105" s="203" t="s">
        <v>5</v>
      </c>
      <c r="F105" s="204" t="s">
        <v>144</v>
      </c>
      <c r="H105" s="205">
        <v>249.66</v>
      </c>
      <c r="I105" s="206"/>
      <c r="L105" s="202"/>
      <c r="M105" s="207"/>
      <c r="N105" s="208"/>
      <c r="O105" s="208"/>
      <c r="P105" s="208"/>
      <c r="Q105" s="208"/>
      <c r="R105" s="208"/>
      <c r="S105" s="208"/>
      <c r="T105" s="209"/>
      <c r="AT105" s="203" t="s">
        <v>131</v>
      </c>
      <c r="AU105" s="203" t="s">
        <v>80</v>
      </c>
      <c r="AV105" s="13" t="s">
        <v>137</v>
      </c>
      <c r="AW105" s="13" t="s">
        <v>34</v>
      </c>
      <c r="AX105" s="13" t="s">
        <v>70</v>
      </c>
      <c r="AY105" s="203" t="s">
        <v>122</v>
      </c>
    </row>
    <row r="106" spans="2:65" s="12" customFormat="1" ht="13.5">
      <c r="B106" s="195"/>
      <c r="D106" s="187" t="s">
        <v>131</v>
      </c>
      <c r="E106" s="196" t="s">
        <v>5</v>
      </c>
      <c r="F106" s="197" t="s">
        <v>145</v>
      </c>
      <c r="H106" s="196" t="s">
        <v>5</v>
      </c>
      <c r="I106" s="198"/>
      <c r="L106" s="195"/>
      <c r="M106" s="199"/>
      <c r="N106" s="200"/>
      <c r="O106" s="200"/>
      <c r="P106" s="200"/>
      <c r="Q106" s="200"/>
      <c r="R106" s="200"/>
      <c r="S106" s="200"/>
      <c r="T106" s="201"/>
      <c r="AT106" s="196" t="s">
        <v>131</v>
      </c>
      <c r="AU106" s="196" t="s">
        <v>80</v>
      </c>
      <c r="AV106" s="12" t="s">
        <v>78</v>
      </c>
      <c r="AW106" s="12" t="s">
        <v>34</v>
      </c>
      <c r="AX106" s="12" t="s">
        <v>70</v>
      </c>
      <c r="AY106" s="196" t="s">
        <v>122</v>
      </c>
    </row>
    <row r="107" spans="2:65" s="11" customFormat="1" ht="13.5">
      <c r="B107" s="186"/>
      <c r="D107" s="187" t="s">
        <v>131</v>
      </c>
      <c r="E107" s="188" t="s">
        <v>5</v>
      </c>
      <c r="F107" s="189" t="s">
        <v>146</v>
      </c>
      <c r="H107" s="190">
        <v>402.245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88" t="s">
        <v>131</v>
      </c>
      <c r="AU107" s="188" t="s">
        <v>80</v>
      </c>
      <c r="AV107" s="11" t="s">
        <v>80</v>
      </c>
      <c r="AW107" s="11" t="s">
        <v>34</v>
      </c>
      <c r="AX107" s="11" t="s">
        <v>70</v>
      </c>
      <c r="AY107" s="188" t="s">
        <v>122</v>
      </c>
    </row>
    <row r="108" spans="2:65" s="13" customFormat="1" ht="13.5">
      <c r="B108" s="202"/>
      <c r="D108" s="187" t="s">
        <v>131</v>
      </c>
      <c r="E108" s="203" t="s">
        <v>5</v>
      </c>
      <c r="F108" s="204" t="s">
        <v>144</v>
      </c>
      <c r="H108" s="205">
        <v>402.245</v>
      </c>
      <c r="I108" s="206"/>
      <c r="L108" s="202"/>
      <c r="M108" s="207"/>
      <c r="N108" s="208"/>
      <c r="O108" s="208"/>
      <c r="P108" s="208"/>
      <c r="Q108" s="208"/>
      <c r="R108" s="208"/>
      <c r="S108" s="208"/>
      <c r="T108" s="209"/>
      <c r="AT108" s="203" t="s">
        <v>131</v>
      </c>
      <c r="AU108" s="203" t="s">
        <v>80</v>
      </c>
      <c r="AV108" s="13" t="s">
        <v>137</v>
      </c>
      <c r="AW108" s="13" t="s">
        <v>34</v>
      </c>
      <c r="AX108" s="13" t="s">
        <v>70</v>
      </c>
      <c r="AY108" s="203" t="s">
        <v>122</v>
      </c>
    </row>
    <row r="109" spans="2:65" s="14" customFormat="1" ht="13.5">
      <c r="B109" s="210"/>
      <c r="D109" s="187" t="s">
        <v>131</v>
      </c>
      <c r="E109" s="211" t="s">
        <v>5</v>
      </c>
      <c r="F109" s="212" t="s">
        <v>147</v>
      </c>
      <c r="H109" s="213">
        <v>651.90499999999997</v>
      </c>
      <c r="I109" s="214"/>
      <c r="L109" s="210"/>
      <c r="M109" s="215"/>
      <c r="N109" s="216"/>
      <c r="O109" s="216"/>
      <c r="P109" s="216"/>
      <c r="Q109" s="216"/>
      <c r="R109" s="216"/>
      <c r="S109" s="216"/>
      <c r="T109" s="217"/>
      <c r="AT109" s="211" t="s">
        <v>131</v>
      </c>
      <c r="AU109" s="211" t="s">
        <v>80</v>
      </c>
      <c r="AV109" s="14" t="s">
        <v>129</v>
      </c>
      <c r="AW109" s="14" t="s">
        <v>34</v>
      </c>
      <c r="AX109" s="14" t="s">
        <v>70</v>
      </c>
      <c r="AY109" s="211" t="s">
        <v>122</v>
      </c>
    </row>
    <row r="110" spans="2:65" s="11" customFormat="1" ht="13.5">
      <c r="B110" s="186"/>
      <c r="D110" s="187" t="s">
        <v>131</v>
      </c>
      <c r="E110" s="188" t="s">
        <v>5</v>
      </c>
      <c r="F110" s="189" t="s">
        <v>158</v>
      </c>
      <c r="H110" s="190">
        <v>260.762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88" t="s">
        <v>131</v>
      </c>
      <c r="AU110" s="188" t="s">
        <v>80</v>
      </c>
      <c r="AV110" s="11" t="s">
        <v>80</v>
      </c>
      <c r="AW110" s="11" t="s">
        <v>34</v>
      </c>
      <c r="AX110" s="11" t="s">
        <v>78</v>
      </c>
      <c r="AY110" s="188" t="s">
        <v>122</v>
      </c>
    </row>
    <row r="111" spans="2:65" s="12" customFormat="1" ht="13.5">
      <c r="B111" s="195"/>
      <c r="D111" s="187" t="s">
        <v>131</v>
      </c>
      <c r="E111" s="196" t="s">
        <v>5</v>
      </c>
      <c r="F111" s="197" t="s">
        <v>149</v>
      </c>
      <c r="H111" s="196" t="s">
        <v>5</v>
      </c>
      <c r="I111" s="198"/>
      <c r="L111" s="195"/>
      <c r="M111" s="199"/>
      <c r="N111" s="200"/>
      <c r="O111" s="200"/>
      <c r="P111" s="200"/>
      <c r="Q111" s="200"/>
      <c r="R111" s="200"/>
      <c r="S111" s="200"/>
      <c r="T111" s="201"/>
      <c r="AT111" s="196" t="s">
        <v>131</v>
      </c>
      <c r="AU111" s="196" t="s">
        <v>80</v>
      </c>
      <c r="AV111" s="12" t="s">
        <v>78</v>
      </c>
      <c r="AW111" s="12" t="s">
        <v>34</v>
      </c>
      <c r="AX111" s="12" t="s">
        <v>70</v>
      </c>
      <c r="AY111" s="196" t="s">
        <v>122</v>
      </c>
    </row>
    <row r="112" spans="2:65" s="1" customFormat="1" ht="38.25" customHeight="1">
      <c r="B112" s="173"/>
      <c r="C112" s="174" t="s">
        <v>159</v>
      </c>
      <c r="D112" s="174" t="s">
        <v>124</v>
      </c>
      <c r="E112" s="175" t="s">
        <v>160</v>
      </c>
      <c r="F112" s="176" t="s">
        <v>161</v>
      </c>
      <c r="G112" s="177" t="s">
        <v>140</v>
      </c>
      <c r="H112" s="178">
        <v>130.381</v>
      </c>
      <c r="I112" s="179"/>
      <c r="J112" s="180">
        <f>ROUND(I112*H112,2)</f>
        <v>0</v>
      </c>
      <c r="K112" s="176" t="s">
        <v>128</v>
      </c>
      <c r="L112" s="41"/>
      <c r="M112" s="181" t="s">
        <v>5</v>
      </c>
      <c r="N112" s="182" t="s">
        <v>41</v>
      </c>
      <c r="O112" s="42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4" t="s">
        <v>129</v>
      </c>
      <c r="AT112" s="24" t="s">
        <v>124</v>
      </c>
      <c r="AU112" s="24" t="s">
        <v>80</v>
      </c>
      <c r="AY112" s="24" t="s">
        <v>122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4" t="s">
        <v>78</v>
      </c>
      <c r="BK112" s="185">
        <f>ROUND(I112*H112,2)</f>
        <v>0</v>
      </c>
      <c r="BL112" s="24" t="s">
        <v>129</v>
      </c>
      <c r="BM112" s="24" t="s">
        <v>162</v>
      </c>
    </row>
    <row r="113" spans="2:65" s="11" customFormat="1" ht="13.5">
      <c r="B113" s="186"/>
      <c r="D113" s="187" t="s">
        <v>131</v>
      </c>
      <c r="E113" s="188" t="s">
        <v>5</v>
      </c>
      <c r="F113" s="189" t="s">
        <v>163</v>
      </c>
      <c r="H113" s="190">
        <v>130.381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88" t="s">
        <v>131</v>
      </c>
      <c r="AU113" s="188" t="s">
        <v>80</v>
      </c>
      <c r="AV113" s="11" t="s">
        <v>80</v>
      </c>
      <c r="AW113" s="11" t="s">
        <v>34</v>
      </c>
      <c r="AX113" s="11" t="s">
        <v>78</v>
      </c>
      <c r="AY113" s="188" t="s">
        <v>122</v>
      </c>
    </row>
    <row r="114" spans="2:65" s="1" customFormat="1" ht="25.5" customHeight="1">
      <c r="B114" s="173"/>
      <c r="C114" s="174" t="s">
        <v>164</v>
      </c>
      <c r="D114" s="174" t="s">
        <v>124</v>
      </c>
      <c r="E114" s="175" t="s">
        <v>165</v>
      </c>
      <c r="F114" s="176" t="s">
        <v>166</v>
      </c>
      <c r="G114" s="177" t="s">
        <v>167</v>
      </c>
      <c r="H114" s="178">
        <v>1359.289</v>
      </c>
      <c r="I114" s="179"/>
      <c r="J114" s="180">
        <f>ROUND(I114*H114,2)</f>
        <v>0</v>
      </c>
      <c r="K114" s="176" t="s">
        <v>128</v>
      </c>
      <c r="L114" s="41"/>
      <c r="M114" s="181" t="s">
        <v>5</v>
      </c>
      <c r="N114" s="182" t="s">
        <v>41</v>
      </c>
      <c r="O114" s="42"/>
      <c r="P114" s="183">
        <f>O114*H114</f>
        <v>0</v>
      </c>
      <c r="Q114" s="183">
        <v>8.4000000000000003E-4</v>
      </c>
      <c r="R114" s="183">
        <f>Q114*H114</f>
        <v>1.14180276</v>
      </c>
      <c r="S114" s="183">
        <v>0</v>
      </c>
      <c r="T114" s="184">
        <f>S114*H114</f>
        <v>0</v>
      </c>
      <c r="AR114" s="24" t="s">
        <v>129</v>
      </c>
      <c r="AT114" s="24" t="s">
        <v>124</v>
      </c>
      <c r="AU114" s="24" t="s">
        <v>80</v>
      </c>
      <c r="AY114" s="24" t="s">
        <v>122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24" t="s">
        <v>78</v>
      </c>
      <c r="BK114" s="185">
        <f>ROUND(I114*H114,2)</f>
        <v>0</v>
      </c>
      <c r="BL114" s="24" t="s">
        <v>129</v>
      </c>
      <c r="BM114" s="24" t="s">
        <v>168</v>
      </c>
    </row>
    <row r="115" spans="2:65" s="12" customFormat="1" ht="13.5">
      <c r="B115" s="195"/>
      <c r="D115" s="187" t="s">
        <v>131</v>
      </c>
      <c r="E115" s="196" t="s">
        <v>5</v>
      </c>
      <c r="F115" s="197" t="s">
        <v>142</v>
      </c>
      <c r="H115" s="196" t="s">
        <v>5</v>
      </c>
      <c r="I115" s="198"/>
      <c r="L115" s="195"/>
      <c r="M115" s="199"/>
      <c r="N115" s="200"/>
      <c r="O115" s="200"/>
      <c r="P115" s="200"/>
      <c r="Q115" s="200"/>
      <c r="R115" s="200"/>
      <c r="S115" s="200"/>
      <c r="T115" s="201"/>
      <c r="AT115" s="196" t="s">
        <v>131</v>
      </c>
      <c r="AU115" s="196" t="s">
        <v>80</v>
      </c>
      <c r="AV115" s="12" t="s">
        <v>78</v>
      </c>
      <c r="AW115" s="12" t="s">
        <v>34</v>
      </c>
      <c r="AX115" s="12" t="s">
        <v>70</v>
      </c>
      <c r="AY115" s="196" t="s">
        <v>122</v>
      </c>
    </row>
    <row r="116" spans="2:65" s="11" customFormat="1" ht="13.5">
      <c r="B116" s="186"/>
      <c r="D116" s="187" t="s">
        <v>131</v>
      </c>
      <c r="E116" s="188" t="s">
        <v>5</v>
      </c>
      <c r="F116" s="189" t="s">
        <v>169</v>
      </c>
      <c r="H116" s="190">
        <v>554.79999999999995</v>
      </c>
      <c r="I116" s="191"/>
      <c r="L116" s="186"/>
      <c r="M116" s="192"/>
      <c r="N116" s="193"/>
      <c r="O116" s="193"/>
      <c r="P116" s="193"/>
      <c r="Q116" s="193"/>
      <c r="R116" s="193"/>
      <c r="S116" s="193"/>
      <c r="T116" s="194"/>
      <c r="AT116" s="188" t="s">
        <v>131</v>
      </c>
      <c r="AU116" s="188" t="s">
        <v>80</v>
      </c>
      <c r="AV116" s="11" t="s">
        <v>80</v>
      </c>
      <c r="AW116" s="11" t="s">
        <v>34</v>
      </c>
      <c r="AX116" s="11" t="s">
        <v>70</v>
      </c>
      <c r="AY116" s="188" t="s">
        <v>122</v>
      </c>
    </row>
    <row r="117" spans="2:65" s="13" customFormat="1" ht="13.5">
      <c r="B117" s="202"/>
      <c r="D117" s="187" t="s">
        <v>131</v>
      </c>
      <c r="E117" s="203" t="s">
        <v>5</v>
      </c>
      <c r="F117" s="204" t="s">
        <v>144</v>
      </c>
      <c r="H117" s="205">
        <v>554.79999999999995</v>
      </c>
      <c r="I117" s="206"/>
      <c r="L117" s="202"/>
      <c r="M117" s="207"/>
      <c r="N117" s="208"/>
      <c r="O117" s="208"/>
      <c r="P117" s="208"/>
      <c r="Q117" s="208"/>
      <c r="R117" s="208"/>
      <c r="S117" s="208"/>
      <c r="T117" s="209"/>
      <c r="AT117" s="203" t="s">
        <v>131</v>
      </c>
      <c r="AU117" s="203" t="s">
        <v>80</v>
      </c>
      <c r="AV117" s="13" t="s">
        <v>137</v>
      </c>
      <c r="AW117" s="13" t="s">
        <v>34</v>
      </c>
      <c r="AX117" s="13" t="s">
        <v>70</v>
      </c>
      <c r="AY117" s="203" t="s">
        <v>122</v>
      </c>
    </row>
    <row r="118" spans="2:65" s="12" customFormat="1" ht="13.5">
      <c r="B118" s="195"/>
      <c r="D118" s="187" t="s">
        <v>131</v>
      </c>
      <c r="E118" s="196" t="s">
        <v>5</v>
      </c>
      <c r="F118" s="197" t="s">
        <v>145</v>
      </c>
      <c r="H118" s="196" t="s">
        <v>5</v>
      </c>
      <c r="I118" s="198"/>
      <c r="L118" s="195"/>
      <c r="M118" s="199"/>
      <c r="N118" s="200"/>
      <c r="O118" s="200"/>
      <c r="P118" s="200"/>
      <c r="Q118" s="200"/>
      <c r="R118" s="200"/>
      <c r="S118" s="200"/>
      <c r="T118" s="201"/>
      <c r="AT118" s="196" t="s">
        <v>131</v>
      </c>
      <c r="AU118" s="196" t="s">
        <v>80</v>
      </c>
      <c r="AV118" s="12" t="s">
        <v>78</v>
      </c>
      <c r="AW118" s="12" t="s">
        <v>34</v>
      </c>
      <c r="AX118" s="12" t="s">
        <v>70</v>
      </c>
      <c r="AY118" s="196" t="s">
        <v>122</v>
      </c>
    </row>
    <row r="119" spans="2:65" s="11" customFormat="1" ht="13.5">
      <c r="B119" s="186"/>
      <c r="D119" s="187" t="s">
        <v>131</v>
      </c>
      <c r="E119" s="188" t="s">
        <v>5</v>
      </c>
      <c r="F119" s="189" t="s">
        <v>170</v>
      </c>
      <c r="H119" s="190">
        <v>804.48900000000003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88" t="s">
        <v>131</v>
      </c>
      <c r="AU119" s="188" t="s">
        <v>80</v>
      </c>
      <c r="AV119" s="11" t="s">
        <v>80</v>
      </c>
      <c r="AW119" s="11" t="s">
        <v>34</v>
      </c>
      <c r="AX119" s="11" t="s">
        <v>70</v>
      </c>
      <c r="AY119" s="188" t="s">
        <v>122</v>
      </c>
    </row>
    <row r="120" spans="2:65" s="13" customFormat="1" ht="13.5">
      <c r="B120" s="202"/>
      <c r="D120" s="187" t="s">
        <v>131</v>
      </c>
      <c r="E120" s="203" t="s">
        <v>5</v>
      </c>
      <c r="F120" s="204" t="s">
        <v>144</v>
      </c>
      <c r="H120" s="205">
        <v>804.48900000000003</v>
      </c>
      <c r="I120" s="206"/>
      <c r="L120" s="202"/>
      <c r="M120" s="207"/>
      <c r="N120" s="208"/>
      <c r="O120" s="208"/>
      <c r="P120" s="208"/>
      <c r="Q120" s="208"/>
      <c r="R120" s="208"/>
      <c r="S120" s="208"/>
      <c r="T120" s="209"/>
      <c r="AT120" s="203" t="s">
        <v>131</v>
      </c>
      <c r="AU120" s="203" t="s">
        <v>80</v>
      </c>
      <c r="AV120" s="13" t="s">
        <v>137</v>
      </c>
      <c r="AW120" s="13" t="s">
        <v>34</v>
      </c>
      <c r="AX120" s="13" t="s">
        <v>70</v>
      </c>
      <c r="AY120" s="203" t="s">
        <v>122</v>
      </c>
    </row>
    <row r="121" spans="2:65" s="14" customFormat="1" ht="13.5">
      <c r="B121" s="210"/>
      <c r="D121" s="187" t="s">
        <v>131</v>
      </c>
      <c r="E121" s="211" t="s">
        <v>5</v>
      </c>
      <c r="F121" s="212" t="s">
        <v>147</v>
      </c>
      <c r="H121" s="213">
        <v>1359.289</v>
      </c>
      <c r="I121" s="214"/>
      <c r="L121" s="210"/>
      <c r="M121" s="215"/>
      <c r="N121" s="216"/>
      <c r="O121" s="216"/>
      <c r="P121" s="216"/>
      <c r="Q121" s="216"/>
      <c r="R121" s="216"/>
      <c r="S121" s="216"/>
      <c r="T121" s="217"/>
      <c r="AT121" s="211" t="s">
        <v>131</v>
      </c>
      <c r="AU121" s="211" t="s">
        <v>80</v>
      </c>
      <c r="AV121" s="14" t="s">
        <v>129</v>
      </c>
      <c r="AW121" s="14" t="s">
        <v>34</v>
      </c>
      <c r="AX121" s="14" t="s">
        <v>78</v>
      </c>
      <c r="AY121" s="211" t="s">
        <v>122</v>
      </c>
    </row>
    <row r="122" spans="2:65" s="12" customFormat="1" ht="13.5">
      <c r="B122" s="195"/>
      <c r="D122" s="187" t="s">
        <v>131</v>
      </c>
      <c r="E122" s="196" t="s">
        <v>5</v>
      </c>
      <c r="F122" s="197" t="s">
        <v>149</v>
      </c>
      <c r="H122" s="196" t="s">
        <v>5</v>
      </c>
      <c r="I122" s="198"/>
      <c r="L122" s="195"/>
      <c r="M122" s="199"/>
      <c r="N122" s="200"/>
      <c r="O122" s="200"/>
      <c r="P122" s="200"/>
      <c r="Q122" s="200"/>
      <c r="R122" s="200"/>
      <c r="S122" s="200"/>
      <c r="T122" s="201"/>
      <c r="AT122" s="196" t="s">
        <v>131</v>
      </c>
      <c r="AU122" s="196" t="s">
        <v>80</v>
      </c>
      <c r="AV122" s="12" t="s">
        <v>78</v>
      </c>
      <c r="AW122" s="12" t="s">
        <v>34</v>
      </c>
      <c r="AX122" s="12" t="s">
        <v>70</v>
      </c>
      <c r="AY122" s="196" t="s">
        <v>122</v>
      </c>
    </row>
    <row r="123" spans="2:65" s="1" customFormat="1" ht="25.5" customHeight="1">
      <c r="B123" s="173"/>
      <c r="C123" s="174" t="s">
        <v>171</v>
      </c>
      <c r="D123" s="174" t="s">
        <v>124</v>
      </c>
      <c r="E123" s="175" t="s">
        <v>172</v>
      </c>
      <c r="F123" s="176" t="s">
        <v>173</v>
      </c>
      <c r="G123" s="177" t="s">
        <v>167</v>
      </c>
      <c r="H123" s="178">
        <v>1359.289</v>
      </c>
      <c r="I123" s="179"/>
      <c r="J123" s="180">
        <f>ROUND(I123*H123,2)</f>
        <v>0</v>
      </c>
      <c r="K123" s="176" t="s">
        <v>128</v>
      </c>
      <c r="L123" s="41"/>
      <c r="M123" s="181" t="s">
        <v>5</v>
      </c>
      <c r="N123" s="182" t="s">
        <v>41</v>
      </c>
      <c r="O123" s="42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24" t="s">
        <v>129</v>
      </c>
      <c r="AT123" s="24" t="s">
        <v>124</v>
      </c>
      <c r="AU123" s="24" t="s">
        <v>80</v>
      </c>
      <c r="AY123" s="24" t="s">
        <v>122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24" t="s">
        <v>78</v>
      </c>
      <c r="BK123" s="185">
        <f>ROUND(I123*H123,2)</f>
        <v>0</v>
      </c>
      <c r="BL123" s="24" t="s">
        <v>129</v>
      </c>
      <c r="BM123" s="24" t="s">
        <v>174</v>
      </c>
    </row>
    <row r="124" spans="2:65" s="1" customFormat="1" ht="38.25" customHeight="1">
      <c r="B124" s="173"/>
      <c r="C124" s="174" t="s">
        <v>175</v>
      </c>
      <c r="D124" s="174" t="s">
        <v>124</v>
      </c>
      <c r="E124" s="175" t="s">
        <v>176</v>
      </c>
      <c r="F124" s="176" t="s">
        <v>177</v>
      </c>
      <c r="G124" s="177" t="s">
        <v>140</v>
      </c>
      <c r="H124" s="178">
        <v>325.95299999999997</v>
      </c>
      <c r="I124" s="179"/>
      <c r="J124" s="180">
        <f>ROUND(I124*H124,2)</f>
        <v>0</v>
      </c>
      <c r="K124" s="176" t="s">
        <v>128</v>
      </c>
      <c r="L124" s="41"/>
      <c r="M124" s="181" t="s">
        <v>5</v>
      </c>
      <c r="N124" s="182" t="s">
        <v>41</v>
      </c>
      <c r="O124" s="42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24" t="s">
        <v>129</v>
      </c>
      <c r="AT124" s="24" t="s">
        <v>124</v>
      </c>
      <c r="AU124" s="24" t="s">
        <v>80</v>
      </c>
      <c r="AY124" s="24" t="s">
        <v>122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4" t="s">
        <v>78</v>
      </c>
      <c r="BK124" s="185">
        <f>ROUND(I124*H124,2)</f>
        <v>0</v>
      </c>
      <c r="BL124" s="24" t="s">
        <v>129</v>
      </c>
      <c r="BM124" s="24" t="s">
        <v>178</v>
      </c>
    </row>
    <row r="125" spans="2:65" s="11" customFormat="1" ht="13.5">
      <c r="B125" s="186"/>
      <c r="D125" s="187" t="s">
        <v>131</v>
      </c>
      <c r="E125" s="188" t="s">
        <v>5</v>
      </c>
      <c r="F125" s="189" t="s">
        <v>179</v>
      </c>
      <c r="H125" s="190">
        <v>325.95299999999997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88" t="s">
        <v>131</v>
      </c>
      <c r="AU125" s="188" t="s">
        <v>80</v>
      </c>
      <c r="AV125" s="11" t="s">
        <v>80</v>
      </c>
      <c r="AW125" s="11" t="s">
        <v>34</v>
      </c>
      <c r="AX125" s="11" t="s">
        <v>78</v>
      </c>
      <c r="AY125" s="188" t="s">
        <v>122</v>
      </c>
    </row>
    <row r="126" spans="2:65" s="12" customFormat="1" ht="13.5">
      <c r="B126" s="195"/>
      <c r="D126" s="187" t="s">
        <v>131</v>
      </c>
      <c r="E126" s="196" t="s">
        <v>5</v>
      </c>
      <c r="F126" s="197" t="s">
        <v>149</v>
      </c>
      <c r="H126" s="196" t="s">
        <v>5</v>
      </c>
      <c r="I126" s="198"/>
      <c r="L126" s="195"/>
      <c r="M126" s="199"/>
      <c r="N126" s="200"/>
      <c r="O126" s="200"/>
      <c r="P126" s="200"/>
      <c r="Q126" s="200"/>
      <c r="R126" s="200"/>
      <c r="S126" s="200"/>
      <c r="T126" s="201"/>
      <c r="AT126" s="196" t="s">
        <v>131</v>
      </c>
      <c r="AU126" s="196" t="s">
        <v>80</v>
      </c>
      <c r="AV126" s="12" t="s">
        <v>78</v>
      </c>
      <c r="AW126" s="12" t="s">
        <v>34</v>
      </c>
      <c r="AX126" s="12" t="s">
        <v>70</v>
      </c>
      <c r="AY126" s="196" t="s">
        <v>122</v>
      </c>
    </row>
    <row r="127" spans="2:65" s="1" customFormat="1" ht="38.25" customHeight="1">
      <c r="B127" s="173"/>
      <c r="C127" s="174" t="s">
        <v>180</v>
      </c>
      <c r="D127" s="174" t="s">
        <v>124</v>
      </c>
      <c r="E127" s="175" t="s">
        <v>181</v>
      </c>
      <c r="F127" s="176" t="s">
        <v>182</v>
      </c>
      <c r="G127" s="177" t="s">
        <v>140</v>
      </c>
      <c r="H127" s="178">
        <v>651.90499999999997</v>
      </c>
      <c r="I127" s="179"/>
      <c r="J127" s="180">
        <f>ROUND(I127*H127,2)</f>
        <v>0</v>
      </c>
      <c r="K127" s="176" t="s">
        <v>128</v>
      </c>
      <c r="L127" s="41"/>
      <c r="M127" s="181" t="s">
        <v>5</v>
      </c>
      <c r="N127" s="182" t="s">
        <v>41</v>
      </c>
      <c r="O127" s="42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AR127" s="24" t="s">
        <v>129</v>
      </c>
      <c r="AT127" s="24" t="s">
        <v>124</v>
      </c>
      <c r="AU127" s="24" t="s">
        <v>80</v>
      </c>
      <c r="AY127" s="24" t="s">
        <v>122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24" t="s">
        <v>78</v>
      </c>
      <c r="BK127" s="185">
        <f>ROUND(I127*H127,2)</f>
        <v>0</v>
      </c>
      <c r="BL127" s="24" t="s">
        <v>129</v>
      </c>
      <c r="BM127" s="24" t="s">
        <v>183</v>
      </c>
    </row>
    <row r="128" spans="2:65" s="11" customFormat="1" ht="13.5">
      <c r="B128" s="186"/>
      <c r="D128" s="187" t="s">
        <v>131</v>
      </c>
      <c r="E128" s="188" t="s">
        <v>5</v>
      </c>
      <c r="F128" s="189" t="s">
        <v>184</v>
      </c>
      <c r="H128" s="190">
        <v>651.90499999999997</v>
      </c>
      <c r="I128" s="191"/>
      <c r="L128" s="186"/>
      <c r="M128" s="192"/>
      <c r="N128" s="193"/>
      <c r="O128" s="193"/>
      <c r="P128" s="193"/>
      <c r="Q128" s="193"/>
      <c r="R128" s="193"/>
      <c r="S128" s="193"/>
      <c r="T128" s="194"/>
      <c r="AT128" s="188" t="s">
        <v>131</v>
      </c>
      <c r="AU128" s="188" t="s">
        <v>80</v>
      </c>
      <c r="AV128" s="11" t="s">
        <v>80</v>
      </c>
      <c r="AW128" s="11" t="s">
        <v>34</v>
      </c>
      <c r="AX128" s="11" t="s">
        <v>78</v>
      </c>
      <c r="AY128" s="188" t="s">
        <v>122</v>
      </c>
    </row>
    <row r="129" spans="2:65" s="12" customFormat="1" ht="13.5">
      <c r="B129" s="195"/>
      <c r="D129" s="187" t="s">
        <v>131</v>
      </c>
      <c r="E129" s="196" t="s">
        <v>5</v>
      </c>
      <c r="F129" s="197" t="s">
        <v>149</v>
      </c>
      <c r="H129" s="196" t="s">
        <v>5</v>
      </c>
      <c r="I129" s="198"/>
      <c r="L129" s="195"/>
      <c r="M129" s="199"/>
      <c r="N129" s="200"/>
      <c r="O129" s="200"/>
      <c r="P129" s="200"/>
      <c r="Q129" s="200"/>
      <c r="R129" s="200"/>
      <c r="S129" s="200"/>
      <c r="T129" s="201"/>
      <c r="AT129" s="196" t="s">
        <v>131</v>
      </c>
      <c r="AU129" s="196" t="s">
        <v>80</v>
      </c>
      <c r="AV129" s="12" t="s">
        <v>78</v>
      </c>
      <c r="AW129" s="12" t="s">
        <v>34</v>
      </c>
      <c r="AX129" s="12" t="s">
        <v>70</v>
      </c>
      <c r="AY129" s="196" t="s">
        <v>122</v>
      </c>
    </row>
    <row r="130" spans="2:65" s="1" customFormat="1" ht="51" customHeight="1">
      <c r="B130" s="173"/>
      <c r="C130" s="174" t="s">
        <v>185</v>
      </c>
      <c r="D130" s="174" t="s">
        <v>124</v>
      </c>
      <c r="E130" s="175" t="s">
        <v>186</v>
      </c>
      <c r="F130" s="176" t="s">
        <v>187</v>
      </c>
      <c r="G130" s="177" t="s">
        <v>140</v>
      </c>
      <c r="H130" s="178">
        <v>1303.81</v>
      </c>
      <c r="I130" s="179"/>
      <c r="J130" s="180">
        <f>ROUND(I130*H130,2)</f>
        <v>0</v>
      </c>
      <c r="K130" s="176" t="s">
        <v>128</v>
      </c>
      <c r="L130" s="41"/>
      <c r="M130" s="181" t="s">
        <v>5</v>
      </c>
      <c r="N130" s="182" t="s">
        <v>41</v>
      </c>
      <c r="O130" s="42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AR130" s="24" t="s">
        <v>129</v>
      </c>
      <c r="AT130" s="24" t="s">
        <v>124</v>
      </c>
      <c r="AU130" s="24" t="s">
        <v>80</v>
      </c>
      <c r="AY130" s="24" t="s">
        <v>122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24" t="s">
        <v>78</v>
      </c>
      <c r="BK130" s="185">
        <f>ROUND(I130*H130,2)</f>
        <v>0</v>
      </c>
      <c r="BL130" s="24" t="s">
        <v>129</v>
      </c>
      <c r="BM130" s="24" t="s">
        <v>188</v>
      </c>
    </row>
    <row r="131" spans="2:65" s="11" customFormat="1" ht="13.5">
      <c r="B131" s="186"/>
      <c r="D131" s="187" t="s">
        <v>131</v>
      </c>
      <c r="E131" s="188" t="s">
        <v>5</v>
      </c>
      <c r="F131" s="189" t="s">
        <v>189</v>
      </c>
      <c r="H131" s="190">
        <v>1303.81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88" t="s">
        <v>131</v>
      </c>
      <c r="AU131" s="188" t="s">
        <v>80</v>
      </c>
      <c r="AV131" s="11" t="s">
        <v>80</v>
      </c>
      <c r="AW131" s="11" t="s">
        <v>34</v>
      </c>
      <c r="AX131" s="11" t="s">
        <v>78</v>
      </c>
      <c r="AY131" s="188" t="s">
        <v>122</v>
      </c>
    </row>
    <row r="132" spans="2:65" s="1" customFormat="1" ht="16.5" customHeight="1">
      <c r="B132" s="173"/>
      <c r="C132" s="174" t="s">
        <v>190</v>
      </c>
      <c r="D132" s="174" t="s">
        <v>124</v>
      </c>
      <c r="E132" s="175" t="s">
        <v>191</v>
      </c>
      <c r="F132" s="176" t="s">
        <v>192</v>
      </c>
      <c r="G132" s="177" t="s">
        <v>140</v>
      </c>
      <c r="H132" s="178">
        <v>651.90499999999997</v>
      </c>
      <c r="I132" s="179"/>
      <c r="J132" s="180">
        <f>ROUND(I132*H132,2)</f>
        <v>0</v>
      </c>
      <c r="K132" s="176" t="s">
        <v>128</v>
      </c>
      <c r="L132" s="41"/>
      <c r="M132" s="181" t="s">
        <v>5</v>
      </c>
      <c r="N132" s="182" t="s">
        <v>41</v>
      </c>
      <c r="O132" s="42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AR132" s="24" t="s">
        <v>129</v>
      </c>
      <c r="AT132" s="24" t="s">
        <v>124</v>
      </c>
      <c r="AU132" s="24" t="s">
        <v>80</v>
      </c>
      <c r="AY132" s="24" t="s">
        <v>122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24" t="s">
        <v>78</v>
      </c>
      <c r="BK132" s="185">
        <f>ROUND(I132*H132,2)</f>
        <v>0</v>
      </c>
      <c r="BL132" s="24" t="s">
        <v>129</v>
      </c>
      <c r="BM132" s="24" t="s">
        <v>193</v>
      </c>
    </row>
    <row r="133" spans="2:65" s="1" customFormat="1" ht="16.5" customHeight="1">
      <c r="B133" s="173"/>
      <c r="C133" s="174" t="s">
        <v>194</v>
      </c>
      <c r="D133" s="174" t="s">
        <v>124</v>
      </c>
      <c r="E133" s="175" t="s">
        <v>195</v>
      </c>
      <c r="F133" s="176" t="s">
        <v>196</v>
      </c>
      <c r="G133" s="177" t="s">
        <v>197</v>
      </c>
      <c r="H133" s="178">
        <v>1173.4290000000001</v>
      </c>
      <c r="I133" s="179"/>
      <c r="J133" s="180">
        <f>ROUND(I133*H133,2)</f>
        <v>0</v>
      </c>
      <c r="K133" s="176" t="s">
        <v>128</v>
      </c>
      <c r="L133" s="41"/>
      <c r="M133" s="181" t="s">
        <v>5</v>
      </c>
      <c r="N133" s="182" t="s">
        <v>41</v>
      </c>
      <c r="O133" s="42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AR133" s="24" t="s">
        <v>129</v>
      </c>
      <c r="AT133" s="24" t="s">
        <v>124</v>
      </c>
      <c r="AU133" s="24" t="s">
        <v>80</v>
      </c>
      <c r="AY133" s="24" t="s">
        <v>122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4" t="s">
        <v>78</v>
      </c>
      <c r="BK133" s="185">
        <f>ROUND(I133*H133,2)</f>
        <v>0</v>
      </c>
      <c r="BL133" s="24" t="s">
        <v>129</v>
      </c>
      <c r="BM133" s="24" t="s">
        <v>198</v>
      </c>
    </row>
    <row r="134" spans="2:65" s="11" customFormat="1" ht="13.5">
      <c r="B134" s="186"/>
      <c r="D134" s="187" t="s">
        <v>131</v>
      </c>
      <c r="E134" s="188" t="s">
        <v>5</v>
      </c>
      <c r="F134" s="189" t="s">
        <v>199</v>
      </c>
      <c r="H134" s="190">
        <v>1173.4290000000001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88" t="s">
        <v>131</v>
      </c>
      <c r="AU134" s="188" t="s">
        <v>80</v>
      </c>
      <c r="AV134" s="11" t="s">
        <v>80</v>
      </c>
      <c r="AW134" s="11" t="s">
        <v>34</v>
      </c>
      <c r="AX134" s="11" t="s">
        <v>78</v>
      </c>
      <c r="AY134" s="188" t="s">
        <v>122</v>
      </c>
    </row>
    <row r="135" spans="2:65" s="1" customFormat="1" ht="25.5" customHeight="1">
      <c r="B135" s="173"/>
      <c r="C135" s="174" t="s">
        <v>200</v>
      </c>
      <c r="D135" s="174" t="s">
        <v>124</v>
      </c>
      <c r="E135" s="175" t="s">
        <v>201</v>
      </c>
      <c r="F135" s="176" t="s">
        <v>202</v>
      </c>
      <c r="G135" s="177" t="s">
        <v>140</v>
      </c>
      <c r="H135" s="178">
        <v>434.36</v>
      </c>
      <c r="I135" s="179"/>
      <c r="J135" s="180">
        <f>ROUND(I135*H135,2)</f>
        <v>0</v>
      </c>
      <c r="K135" s="176" t="s">
        <v>128</v>
      </c>
      <c r="L135" s="41"/>
      <c r="M135" s="181" t="s">
        <v>5</v>
      </c>
      <c r="N135" s="182" t="s">
        <v>41</v>
      </c>
      <c r="O135" s="42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4" t="s">
        <v>129</v>
      </c>
      <c r="AT135" s="24" t="s">
        <v>124</v>
      </c>
      <c r="AU135" s="24" t="s">
        <v>80</v>
      </c>
      <c r="AY135" s="24" t="s">
        <v>122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4" t="s">
        <v>78</v>
      </c>
      <c r="BK135" s="185">
        <f>ROUND(I135*H135,2)</f>
        <v>0</v>
      </c>
      <c r="BL135" s="24" t="s">
        <v>129</v>
      </c>
      <c r="BM135" s="24" t="s">
        <v>203</v>
      </c>
    </row>
    <row r="136" spans="2:65" s="11" customFormat="1" ht="13.5">
      <c r="B136" s="186"/>
      <c r="D136" s="187" t="s">
        <v>131</v>
      </c>
      <c r="E136" s="188" t="s">
        <v>5</v>
      </c>
      <c r="F136" s="189" t="s">
        <v>204</v>
      </c>
      <c r="H136" s="190">
        <v>434.36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88" t="s">
        <v>131</v>
      </c>
      <c r="AU136" s="188" t="s">
        <v>80</v>
      </c>
      <c r="AV136" s="11" t="s">
        <v>80</v>
      </c>
      <c r="AW136" s="11" t="s">
        <v>34</v>
      </c>
      <c r="AX136" s="11" t="s">
        <v>78</v>
      </c>
      <c r="AY136" s="188" t="s">
        <v>122</v>
      </c>
    </row>
    <row r="137" spans="2:65" s="12" customFormat="1" ht="13.5">
      <c r="B137" s="195"/>
      <c r="D137" s="187" t="s">
        <v>131</v>
      </c>
      <c r="E137" s="196" t="s">
        <v>5</v>
      </c>
      <c r="F137" s="197" t="s">
        <v>149</v>
      </c>
      <c r="H137" s="196" t="s">
        <v>5</v>
      </c>
      <c r="I137" s="198"/>
      <c r="L137" s="195"/>
      <c r="M137" s="199"/>
      <c r="N137" s="200"/>
      <c r="O137" s="200"/>
      <c r="P137" s="200"/>
      <c r="Q137" s="200"/>
      <c r="R137" s="200"/>
      <c r="S137" s="200"/>
      <c r="T137" s="201"/>
      <c r="AT137" s="196" t="s">
        <v>131</v>
      </c>
      <c r="AU137" s="196" t="s">
        <v>80</v>
      </c>
      <c r="AV137" s="12" t="s">
        <v>78</v>
      </c>
      <c r="AW137" s="12" t="s">
        <v>34</v>
      </c>
      <c r="AX137" s="12" t="s">
        <v>70</v>
      </c>
      <c r="AY137" s="196" t="s">
        <v>122</v>
      </c>
    </row>
    <row r="138" spans="2:65" s="1" customFormat="1" ht="16.5" customHeight="1">
      <c r="B138" s="173"/>
      <c r="C138" s="218" t="s">
        <v>11</v>
      </c>
      <c r="D138" s="218" t="s">
        <v>205</v>
      </c>
      <c r="E138" s="219" t="s">
        <v>206</v>
      </c>
      <c r="F138" s="220" t="s">
        <v>207</v>
      </c>
      <c r="G138" s="221" t="s">
        <v>197</v>
      </c>
      <c r="H138" s="222">
        <v>868.72</v>
      </c>
      <c r="I138" s="223"/>
      <c r="J138" s="224">
        <f>ROUND(I138*H138,2)</f>
        <v>0</v>
      </c>
      <c r="K138" s="220" t="s">
        <v>128</v>
      </c>
      <c r="L138" s="225"/>
      <c r="M138" s="226" t="s">
        <v>5</v>
      </c>
      <c r="N138" s="227" t="s">
        <v>41</v>
      </c>
      <c r="O138" s="42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AR138" s="24" t="s">
        <v>171</v>
      </c>
      <c r="AT138" s="24" t="s">
        <v>205</v>
      </c>
      <c r="AU138" s="24" t="s">
        <v>80</v>
      </c>
      <c r="AY138" s="24" t="s">
        <v>122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4" t="s">
        <v>78</v>
      </c>
      <c r="BK138" s="185">
        <f>ROUND(I138*H138,2)</f>
        <v>0</v>
      </c>
      <c r="BL138" s="24" t="s">
        <v>129</v>
      </c>
      <c r="BM138" s="24" t="s">
        <v>208</v>
      </c>
    </row>
    <row r="139" spans="2:65" s="11" customFormat="1" ht="13.5">
      <c r="B139" s="186"/>
      <c r="D139" s="187" t="s">
        <v>131</v>
      </c>
      <c r="E139" s="188" t="s">
        <v>5</v>
      </c>
      <c r="F139" s="189" t="s">
        <v>209</v>
      </c>
      <c r="H139" s="190">
        <v>868.72</v>
      </c>
      <c r="I139" s="191"/>
      <c r="L139" s="186"/>
      <c r="M139" s="192"/>
      <c r="N139" s="193"/>
      <c r="O139" s="193"/>
      <c r="P139" s="193"/>
      <c r="Q139" s="193"/>
      <c r="R139" s="193"/>
      <c r="S139" s="193"/>
      <c r="T139" s="194"/>
      <c r="AT139" s="188" t="s">
        <v>131</v>
      </c>
      <c r="AU139" s="188" t="s">
        <v>80</v>
      </c>
      <c r="AV139" s="11" t="s">
        <v>80</v>
      </c>
      <c r="AW139" s="11" t="s">
        <v>34</v>
      </c>
      <c r="AX139" s="11" t="s">
        <v>78</v>
      </c>
      <c r="AY139" s="188" t="s">
        <v>122</v>
      </c>
    </row>
    <row r="140" spans="2:65" s="1" customFormat="1" ht="38.25" customHeight="1">
      <c r="B140" s="173"/>
      <c r="C140" s="174" t="s">
        <v>210</v>
      </c>
      <c r="D140" s="174" t="s">
        <v>124</v>
      </c>
      <c r="E140" s="175" t="s">
        <v>211</v>
      </c>
      <c r="F140" s="176" t="s">
        <v>212</v>
      </c>
      <c r="G140" s="177" t="s">
        <v>140</v>
      </c>
      <c r="H140" s="178">
        <v>166.00700000000001</v>
      </c>
      <c r="I140" s="179"/>
      <c r="J140" s="180">
        <f>ROUND(I140*H140,2)</f>
        <v>0</v>
      </c>
      <c r="K140" s="176" t="s">
        <v>5</v>
      </c>
      <c r="L140" s="41"/>
      <c r="M140" s="181" t="s">
        <v>5</v>
      </c>
      <c r="N140" s="182" t="s">
        <v>41</v>
      </c>
      <c r="O140" s="42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4" t="s">
        <v>129</v>
      </c>
      <c r="AT140" s="24" t="s">
        <v>124</v>
      </c>
      <c r="AU140" s="24" t="s">
        <v>80</v>
      </c>
      <c r="AY140" s="24" t="s">
        <v>122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4" t="s">
        <v>78</v>
      </c>
      <c r="BK140" s="185">
        <f>ROUND(I140*H140,2)</f>
        <v>0</v>
      </c>
      <c r="BL140" s="24" t="s">
        <v>129</v>
      </c>
      <c r="BM140" s="24" t="s">
        <v>213</v>
      </c>
    </row>
    <row r="141" spans="2:65" s="12" customFormat="1" ht="13.5">
      <c r="B141" s="195"/>
      <c r="D141" s="187" t="s">
        <v>131</v>
      </c>
      <c r="E141" s="196" t="s">
        <v>5</v>
      </c>
      <c r="F141" s="197" t="s">
        <v>142</v>
      </c>
      <c r="H141" s="196" t="s">
        <v>5</v>
      </c>
      <c r="I141" s="198"/>
      <c r="L141" s="195"/>
      <c r="M141" s="199"/>
      <c r="N141" s="200"/>
      <c r="O141" s="200"/>
      <c r="P141" s="200"/>
      <c r="Q141" s="200"/>
      <c r="R141" s="200"/>
      <c r="S141" s="200"/>
      <c r="T141" s="201"/>
      <c r="AT141" s="196" t="s">
        <v>131</v>
      </c>
      <c r="AU141" s="196" t="s">
        <v>80</v>
      </c>
      <c r="AV141" s="12" t="s">
        <v>78</v>
      </c>
      <c r="AW141" s="12" t="s">
        <v>34</v>
      </c>
      <c r="AX141" s="12" t="s">
        <v>70</v>
      </c>
      <c r="AY141" s="196" t="s">
        <v>122</v>
      </c>
    </row>
    <row r="142" spans="2:65" s="11" customFormat="1" ht="13.5">
      <c r="B142" s="186"/>
      <c r="D142" s="187" t="s">
        <v>131</v>
      </c>
      <c r="E142" s="188" t="s">
        <v>5</v>
      </c>
      <c r="F142" s="189" t="s">
        <v>214</v>
      </c>
      <c r="H142" s="190">
        <v>65.7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88" t="s">
        <v>131</v>
      </c>
      <c r="AU142" s="188" t="s">
        <v>80</v>
      </c>
      <c r="AV142" s="11" t="s">
        <v>80</v>
      </c>
      <c r="AW142" s="11" t="s">
        <v>34</v>
      </c>
      <c r="AX142" s="11" t="s">
        <v>70</v>
      </c>
      <c r="AY142" s="188" t="s">
        <v>122</v>
      </c>
    </row>
    <row r="143" spans="2:65" s="13" customFormat="1" ht="13.5">
      <c r="B143" s="202"/>
      <c r="D143" s="187" t="s">
        <v>131</v>
      </c>
      <c r="E143" s="203" t="s">
        <v>5</v>
      </c>
      <c r="F143" s="204" t="s">
        <v>144</v>
      </c>
      <c r="H143" s="205">
        <v>65.7</v>
      </c>
      <c r="I143" s="206"/>
      <c r="L143" s="202"/>
      <c r="M143" s="207"/>
      <c r="N143" s="208"/>
      <c r="O143" s="208"/>
      <c r="P143" s="208"/>
      <c r="Q143" s="208"/>
      <c r="R143" s="208"/>
      <c r="S143" s="208"/>
      <c r="T143" s="209"/>
      <c r="AT143" s="203" t="s">
        <v>131</v>
      </c>
      <c r="AU143" s="203" t="s">
        <v>80</v>
      </c>
      <c r="AV143" s="13" t="s">
        <v>137</v>
      </c>
      <c r="AW143" s="13" t="s">
        <v>34</v>
      </c>
      <c r="AX143" s="13" t="s">
        <v>70</v>
      </c>
      <c r="AY143" s="203" t="s">
        <v>122</v>
      </c>
    </row>
    <row r="144" spans="2:65" s="12" customFormat="1" ht="13.5">
      <c r="B144" s="195"/>
      <c r="D144" s="187" t="s">
        <v>131</v>
      </c>
      <c r="E144" s="196" t="s">
        <v>5</v>
      </c>
      <c r="F144" s="197" t="s">
        <v>145</v>
      </c>
      <c r="H144" s="196" t="s">
        <v>5</v>
      </c>
      <c r="I144" s="198"/>
      <c r="L144" s="195"/>
      <c r="M144" s="199"/>
      <c r="N144" s="200"/>
      <c r="O144" s="200"/>
      <c r="P144" s="200"/>
      <c r="Q144" s="200"/>
      <c r="R144" s="200"/>
      <c r="S144" s="200"/>
      <c r="T144" s="201"/>
      <c r="AT144" s="196" t="s">
        <v>131</v>
      </c>
      <c r="AU144" s="196" t="s">
        <v>80</v>
      </c>
      <c r="AV144" s="12" t="s">
        <v>78</v>
      </c>
      <c r="AW144" s="12" t="s">
        <v>34</v>
      </c>
      <c r="AX144" s="12" t="s">
        <v>70</v>
      </c>
      <c r="AY144" s="196" t="s">
        <v>122</v>
      </c>
    </row>
    <row r="145" spans="2:65" s="11" customFormat="1" ht="13.5">
      <c r="B145" s="186"/>
      <c r="D145" s="187" t="s">
        <v>131</v>
      </c>
      <c r="E145" s="188" t="s">
        <v>5</v>
      </c>
      <c r="F145" s="189" t="s">
        <v>215</v>
      </c>
      <c r="H145" s="190">
        <v>118.89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88" t="s">
        <v>131</v>
      </c>
      <c r="AU145" s="188" t="s">
        <v>80</v>
      </c>
      <c r="AV145" s="11" t="s">
        <v>80</v>
      </c>
      <c r="AW145" s="11" t="s">
        <v>34</v>
      </c>
      <c r="AX145" s="11" t="s">
        <v>70</v>
      </c>
      <c r="AY145" s="188" t="s">
        <v>122</v>
      </c>
    </row>
    <row r="146" spans="2:65" s="13" customFormat="1" ht="13.5">
      <c r="B146" s="202"/>
      <c r="D146" s="187" t="s">
        <v>131</v>
      </c>
      <c r="E146" s="203" t="s">
        <v>5</v>
      </c>
      <c r="F146" s="204" t="s">
        <v>144</v>
      </c>
      <c r="H146" s="205">
        <v>118.89</v>
      </c>
      <c r="I146" s="206"/>
      <c r="L146" s="202"/>
      <c r="M146" s="207"/>
      <c r="N146" s="208"/>
      <c r="O146" s="208"/>
      <c r="P146" s="208"/>
      <c r="Q146" s="208"/>
      <c r="R146" s="208"/>
      <c r="S146" s="208"/>
      <c r="T146" s="209"/>
      <c r="AT146" s="203" t="s">
        <v>131</v>
      </c>
      <c r="AU146" s="203" t="s">
        <v>80</v>
      </c>
      <c r="AV146" s="13" t="s">
        <v>137</v>
      </c>
      <c r="AW146" s="13" t="s">
        <v>34</v>
      </c>
      <c r="AX146" s="13" t="s">
        <v>70</v>
      </c>
      <c r="AY146" s="203" t="s">
        <v>122</v>
      </c>
    </row>
    <row r="147" spans="2:65" s="11" customFormat="1" ht="13.5">
      <c r="B147" s="186"/>
      <c r="D147" s="187" t="s">
        <v>131</v>
      </c>
      <c r="E147" s="188" t="s">
        <v>5</v>
      </c>
      <c r="F147" s="189" t="s">
        <v>216</v>
      </c>
      <c r="H147" s="190">
        <v>-4.5839999999999996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88" t="s">
        <v>131</v>
      </c>
      <c r="AU147" s="188" t="s">
        <v>80</v>
      </c>
      <c r="AV147" s="11" t="s">
        <v>80</v>
      </c>
      <c r="AW147" s="11" t="s">
        <v>34</v>
      </c>
      <c r="AX147" s="11" t="s">
        <v>70</v>
      </c>
      <c r="AY147" s="188" t="s">
        <v>122</v>
      </c>
    </row>
    <row r="148" spans="2:65" s="11" customFormat="1" ht="13.5">
      <c r="B148" s="186"/>
      <c r="D148" s="187" t="s">
        <v>131</v>
      </c>
      <c r="E148" s="188" t="s">
        <v>5</v>
      </c>
      <c r="F148" s="189" t="s">
        <v>217</v>
      </c>
      <c r="H148" s="190">
        <v>-13.999000000000001</v>
      </c>
      <c r="I148" s="191"/>
      <c r="L148" s="186"/>
      <c r="M148" s="192"/>
      <c r="N148" s="193"/>
      <c r="O148" s="193"/>
      <c r="P148" s="193"/>
      <c r="Q148" s="193"/>
      <c r="R148" s="193"/>
      <c r="S148" s="193"/>
      <c r="T148" s="194"/>
      <c r="AT148" s="188" t="s">
        <v>131</v>
      </c>
      <c r="AU148" s="188" t="s">
        <v>80</v>
      </c>
      <c r="AV148" s="11" t="s">
        <v>80</v>
      </c>
      <c r="AW148" s="11" t="s">
        <v>34</v>
      </c>
      <c r="AX148" s="11" t="s">
        <v>70</v>
      </c>
      <c r="AY148" s="188" t="s">
        <v>122</v>
      </c>
    </row>
    <row r="149" spans="2:65" s="13" customFormat="1" ht="13.5">
      <c r="B149" s="202"/>
      <c r="D149" s="187" t="s">
        <v>131</v>
      </c>
      <c r="E149" s="203" t="s">
        <v>5</v>
      </c>
      <c r="F149" s="204" t="s">
        <v>218</v>
      </c>
      <c r="H149" s="205">
        <v>-18.582999999999998</v>
      </c>
      <c r="I149" s="206"/>
      <c r="L149" s="202"/>
      <c r="M149" s="207"/>
      <c r="N149" s="208"/>
      <c r="O149" s="208"/>
      <c r="P149" s="208"/>
      <c r="Q149" s="208"/>
      <c r="R149" s="208"/>
      <c r="S149" s="208"/>
      <c r="T149" s="209"/>
      <c r="AT149" s="203" t="s">
        <v>131</v>
      </c>
      <c r="AU149" s="203" t="s">
        <v>80</v>
      </c>
      <c r="AV149" s="13" t="s">
        <v>137</v>
      </c>
      <c r="AW149" s="13" t="s">
        <v>34</v>
      </c>
      <c r="AX149" s="13" t="s">
        <v>70</v>
      </c>
      <c r="AY149" s="203" t="s">
        <v>122</v>
      </c>
    </row>
    <row r="150" spans="2:65" s="14" customFormat="1" ht="13.5">
      <c r="B150" s="210"/>
      <c r="D150" s="187" t="s">
        <v>131</v>
      </c>
      <c r="E150" s="211" t="s">
        <v>5</v>
      </c>
      <c r="F150" s="212" t="s">
        <v>147</v>
      </c>
      <c r="H150" s="213">
        <v>166.00700000000001</v>
      </c>
      <c r="I150" s="214"/>
      <c r="L150" s="210"/>
      <c r="M150" s="215"/>
      <c r="N150" s="216"/>
      <c r="O150" s="216"/>
      <c r="P150" s="216"/>
      <c r="Q150" s="216"/>
      <c r="R150" s="216"/>
      <c r="S150" s="216"/>
      <c r="T150" s="217"/>
      <c r="AT150" s="211" t="s">
        <v>131</v>
      </c>
      <c r="AU150" s="211" t="s">
        <v>80</v>
      </c>
      <c r="AV150" s="14" t="s">
        <v>129</v>
      </c>
      <c r="AW150" s="14" t="s">
        <v>34</v>
      </c>
      <c r="AX150" s="14" t="s">
        <v>78</v>
      </c>
      <c r="AY150" s="211" t="s">
        <v>122</v>
      </c>
    </row>
    <row r="151" spans="2:65" s="12" customFormat="1" ht="13.5">
      <c r="B151" s="195"/>
      <c r="D151" s="187" t="s">
        <v>131</v>
      </c>
      <c r="E151" s="196" t="s">
        <v>5</v>
      </c>
      <c r="F151" s="197" t="s">
        <v>149</v>
      </c>
      <c r="H151" s="196" t="s">
        <v>5</v>
      </c>
      <c r="I151" s="198"/>
      <c r="L151" s="195"/>
      <c r="M151" s="199"/>
      <c r="N151" s="200"/>
      <c r="O151" s="200"/>
      <c r="P151" s="200"/>
      <c r="Q151" s="200"/>
      <c r="R151" s="200"/>
      <c r="S151" s="200"/>
      <c r="T151" s="201"/>
      <c r="AT151" s="196" t="s">
        <v>131</v>
      </c>
      <c r="AU151" s="196" t="s">
        <v>80</v>
      </c>
      <c r="AV151" s="12" t="s">
        <v>78</v>
      </c>
      <c r="AW151" s="12" t="s">
        <v>34</v>
      </c>
      <c r="AX151" s="12" t="s">
        <v>70</v>
      </c>
      <c r="AY151" s="196" t="s">
        <v>122</v>
      </c>
    </row>
    <row r="152" spans="2:65" s="1" customFormat="1" ht="25.5" customHeight="1">
      <c r="B152" s="173"/>
      <c r="C152" s="218" t="s">
        <v>219</v>
      </c>
      <c r="D152" s="218" t="s">
        <v>205</v>
      </c>
      <c r="E152" s="219" t="s">
        <v>220</v>
      </c>
      <c r="F152" s="220" t="s">
        <v>221</v>
      </c>
      <c r="G152" s="221" t="s">
        <v>197</v>
      </c>
      <c r="H152" s="222">
        <v>332.01400000000001</v>
      </c>
      <c r="I152" s="223"/>
      <c r="J152" s="224">
        <f>ROUND(I152*H152,2)</f>
        <v>0</v>
      </c>
      <c r="K152" s="220" t="s">
        <v>128</v>
      </c>
      <c r="L152" s="225"/>
      <c r="M152" s="226" t="s">
        <v>5</v>
      </c>
      <c r="N152" s="227" t="s">
        <v>41</v>
      </c>
      <c r="O152" s="42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AR152" s="24" t="s">
        <v>171</v>
      </c>
      <c r="AT152" s="24" t="s">
        <v>205</v>
      </c>
      <c r="AU152" s="24" t="s">
        <v>80</v>
      </c>
      <c r="AY152" s="24" t="s">
        <v>122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24" t="s">
        <v>78</v>
      </c>
      <c r="BK152" s="185">
        <f>ROUND(I152*H152,2)</f>
        <v>0</v>
      </c>
      <c r="BL152" s="24" t="s">
        <v>129</v>
      </c>
      <c r="BM152" s="24" t="s">
        <v>222</v>
      </c>
    </row>
    <row r="153" spans="2:65" s="11" customFormat="1" ht="13.5">
      <c r="B153" s="186"/>
      <c r="D153" s="187" t="s">
        <v>131</v>
      </c>
      <c r="E153" s="188" t="s">
        <v>5</v>
      </c>
      <c r="F153" s="189" t="s">
        <v>223</v>
      </c>
      <c r="H153" s="190">
        <v>332.01400000000001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88" t="s">
        <v>131</v>
      </c>
      <c r="AU153" s="188" t="s">
        <v>80</v>
      </c>
      <c r="AV153" s="11" t="s">
        <v>80</v>
      </c>
      <c r="AW153" s="11" t="s">
        <v>34</v>
      </c>
      <c r="AX153" s="11" t="s">
        <v>78</v>
      </c>
      <c r="AY153" s="188" t="s">
        <v>122</v>
      </c>
    </row>
    <row r="154" spans="2:65" s="10" customFormat="1" ht="22.35" customHeight="1">
      <c r="B154" s="160"/>
      <c r="D154" s="161" t="s">
        <v>69</v>
      </c>
      <c r="E154" s="171" t="s">
        <v>194</v>
      </c>
      <c r="F154" s="171" t="s">
        <v>224</v>
      </c>
      <c r="I154" s="163"/>
      <c r="J154" s="172">
        <f>BK154</f>
        <v>0</v>
      </c>
      <c r="L154" s="160"/>
      <c r="M154" s="165"/>
      <c r="N154" s="166"/>
      <c r="O154" s="166"/>
      <c r="P154" s="167">
        <f>SUM(P155:P157)</f>
        <v>0</v>
      </c>
      <c r="Q154" s="166"/>
      <c r="R154" s="167">
        <f>SUM(R155:R157)</f>
        <v>0</v>
      </c>
      <c r="S154" s="166"/>
      <c r="T154" s="168">
        <f>SUM(T155:T157)</f>
        <v>0</v>
      </c>
      <c r="AR154" s="161" t="s">
        <v>78</v>
      </c>
      <c r="AT154" s="169" t="s">
        <v>69</v>
      </c>
      <c r="AU154" s="169" t="s">
        <v>80</v>
      </c>
      <c r="AY154" s="161" t="s">
        <v>122</v>
      </c>
      <c r="BK154" s="170">
        <f>SUM(BK155:BK157)</f>
        <v>0</v>
      </c>
    </row>
    <row r="155" spans="2:65" s="1" customFormat="1" ht="25.5" customHeight="1">
      <c r="B155" s="173"/>
      <c r="C155" s="174" t="s">
        <v>225</v>
      </c>
      <c r="D155" s="174" t="s">
        <v>124</v>
      </c>
      <c r="E155" s="175" t="s">
        <v>226</v>
      </c>
      <c r="F155" s="176" t="s">
        <v>227</v>
      </c>
      <c r="G155" s="177" t="s">
        <v>140</v>
      </c>
      <c r="H155" s="178">
        <v>100.351</v>
      </c>
      <c r="I155" s="179"/>
      <c r="J155" s="180">
        <f>ROUND(I155*H155,2)</f>
        <v>0</v>
      </c>
      <c r="K155" s="176" t="s">
        <v>128</v>
      </c>
      <c r="L155" s="41"/>
      <c r="M155" s="181" t="s">
        <v>5</v>
      </c>
      <c r="N155" s="182" t="s">
        <v>41</v>
      </c>
      <c r="O155" s="42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AR155" s="24" t="s">
        <v>129</v>
      </c>
      <c r="AT155" s="24" t="s">
        <v>124</v>
      </c>
      <c r="AU155" s="24" t="s">
        <v>137</v>
      </c>
      <c r="AY155" s="24" t="s">
        <v>122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24" t="s">
        <v>78</v>
      </c>
      <c r="BK155" s="185">
        <f>ROUND(I155*H155,2)</f>
        <v>0</v>
      </c>
      <c r="BL155" s="24" t="s">
        <v>129</v>
      </c>
      <c r="BM155" s="24" t="s">
        <v>228</v>
      </c>
    </row>
    <row r="156" spans="2:65" s="11" customFormat="1" ht="13.5">
      <c r="B156" s="186"/>
      <c r="D156" s="187" t="s">
        <v>131</v>
      </c>
      <c r="E156" s="188" t="s">
        <v>5</v>
      </c>
      <c r="F156" s="189" t="s">
        <v>229</v>
      </c>
      <c r="H156" s="190">
        <v>100.351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88" t="s">
        <v>131</v>
      </c>
      <c r="AU156" s="188" t="s">
        <v>137</v>
      </c>
      <c r="AV156" s="11" t="s">
        <v>80</v>
      </c>
      <c r="AW156" s="11" t="s">
        <v>34</v>
      </c>
      <c r="AX156" s="11" t="s">
        <v>78</v>
      </c>
      <c r="AY156" s="188" t="s">
        <v>122</v>
      </c>
    </row>
    <row r="157" spans="2:65" s="12" customFormat="1" ht="13.5">
      <c r="B157" s="195"/>
      <c r="D157" s="187" t="s">
        <v>131</v>
      </c>
      <c r="E157" s="196" t="s">
        <v>5</v>
      </c>
      <c r="F157" s="197" t="s">
        <v>149</v>
      </c>
      <c r="H157" s="196" t="s">
        <v>5</v>
      </c>
      <c r="I157" s="198"/>
      <c r="L157" s="195"/>
      <c r="M157" s="199"/>
      <c r="N157" s="200"/>
      <c r="O157" s="200"/>
      <c r="P157" s="200"/>
      <c r="Q157" s="200"/>
      <c r="R157" s="200"/>
      <c r="S157" s="200"/>
      <c r="T157" s="201"/>
      <c r="AT157" s="196" t="s">
        <v>131</v>
      </c>
      <c r="AU157" s="196" t="s">
        <v>137</v>
      </c>
      <c r="AV157" s="12" t="s">
        <v>78</v>
      </c>
      <c r="AW157" s="12" t="s">
        <v>34</v>
      </c>
      <c r="AX157" s="12" t="s">
        <v>70</v>
      </c>
      <c r="AY157" s="196" t="s">
        <v>122</v>
      </c>
    </row>
    <row r="158" spans="2:65" s="10" customFormat="1" ht="29.85" customHeight="1">
      <c r="B158" s="160"/>
      <c r="D158" s="161" t="s">
        <v>69</v>
      </c>
      <c r="E158" s="171" t="s">
        <v>137</v>
      </c>
      <c r="F158" s="171" t="s">
        <v>230</v>
      </c>
      <c r="I158" s="163"/>
      <c r="J158" s="172">
        <f>BK158</f>
        <v>0</v>
      </c>
      <c r="L158" s="160"/>
      <c r="M158" s="165"/>
      <c r="N158" s="166"/>
      <c r="O158" s="166"/>
      <c r="P158" s="167">
        <f>SUM(P159:P166)</f>
        <v>0</v>
      </c>
      <c r="Q158" s="166"/>
      <c r="R158" s="167">
        <f>SUM(R159:R166)</f>
        <v>0</v>
      </c>
      <c r="S158" s="166"/>
      <c r="T158" s="168">
        <f>SUM(T159:T166)</f>
        <v>41.054200000000009</v>
      </c>
      <c r="AR158" s="161" t="s">
        <v>78</v>
      </c>
      <c r="AT158" s="169" t="s">
        <v>69</v>
      </c>
      <c r="AU158" s="169" t="s">
        <v>78</v>
      </c>
      <c r="AY158" s="161" t="s">
        <v>122</v>
      </c>
      <c r="BK158" s="170">
        <f>SUM(BK159:BK166)</f>
        <v>0</v>
      </c>
    </row>
    <row r="159" spans="2:65" s="1" customFormat="1" ht="25.5" customHeight="1">
      <c r="B159" s="173"/>
      <c r="C159" s="174" t="s">
        <v>231</v>
      </c>
      <c r="D159" s="174" t="s">
        <v>124</v>
      </c>
      <c r="E159" s="175" t="s">
        <v>232</v>
      </c>
      <c r="F159" s="176" t="s">
        <v>233</v>
      </c>
      <c r="G159" s="177" t="s">
        <v>140</v>
      </c>
      <c r="H159" s="178">
        <v>18.661000000000001</v>
      </c>
      <c r="I159" s="179"/>
      <c r="J159" s="180">
        <f>ROUND(I159*H159,2)</f>
        <v>0</v>
      </c>
      <c r="K159" s="176" t="s">
        <v>128</v>
      </c>
      <c r="L159" s="41"/>
      <c r="M159" s="181" t="s">
        <v>5</v>
      </c>
      <c r="N159" s="182" t="s">
        <v>41</v>
      </c>
      <c r="O159" s="42"/>
      <c r="P159" s="183">
        <f>O159*H159</f>
        <v>0</v>
      </c>
      <c r="Q159" s="183">
        <v>0</v>
      </c>
      <c r="R159" s="183">
        <f>Q159*H159</f>
        <v>0</v>
      </c>
      <c r="S159" s="183">
        <v>2.2000000000000002</v>
      </c>
      <c r="T159" s="184">
        <f>S159*H159</f>
        <v>41.054200000000009</v>
      </c>
      <c r="AR159" s="24" t="s">
        <v>129</v>
      </c>
      <c r="AT159" s="24" t="s">
        <v>124</v>
      </c>
      <c r="AU159" s="24" t="s">
        <v>80</v>
      </c>
      <c r="AY159" s="24" t="s">
        <v>122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4" t="s">
        <v>78</v>
      </c>
      <c r="BK159" s="185">
        <f>ROUND(I159*H159,2)</f>
        <v>0</v>
      </c>
      <c r="BL159" s="24" t="s">
        <v>129</v>
      </c>
      <c r="BM159" s="24" t="s">
        <v>234</v>
      </c>
    </row>
    <row r="160" spans="2:65" s="11" customFormat="1" ht="13.5">
      <c r="B160" s="186"/>
      <c r="D160" s="187" t="s">
        <v>131</v>
      </c>
      <c r="E160" s="188" t="s">
        <v>5</v>
      </c>
      <c r="F160" s="189" t="s">
        <v>235</v>
      </c>
      <c r="H160" s="190">
        <v>18.661000000000001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88" t="s">
        <v>131</v>
      </c>
      <c r="AU160" s="188" t="s">
        <v>80</v>
      </c>
      <c r="AV160" s="11" t="s">
        <v>80</v>
      </c>
      <c r="AW160" s="11" t="s">
        <v>34</v>
      </c>
      <c r="AX160" s="11" t="s">
        <v>78</v>
      </c>
      <c r="AY160" s="188" t="s">
        <v>122</v>
      </c>
    </row>
    <row r="161" spans="2:65" s="12" customFormat="1" ht="13.5">
      <c r="B161" s="195"/>
      <c r="D161" s="187" t="s">
        <v>131</v>
      </c>
      <c r="E161" s="196" t="s">
        <v>5</v>
      </c>
      <c r="F161" s="197" t="s">
        <v>149</v>
      </c>
      <c r="H161" s="196" t="s">
        <v>5</v>
      </c>
      <c r="I161" s="198"/>
      <c r="L161" s="195"/>
      <c r="M161" s="199"/>
      <c r="N161" s="200"/>
      <c r="O161" s="200"/>
      <c r="P161" s="200"/>
      <c r="Q161" s="200"/>
      <c r="R161" s="200"/>
      <c r="S161" s="200"/>
      <c r="T161" s="201"/>
      <c r="AT161" s="196" t="s">
        <v>131</v>
      </c>
      <c r="AU161" s="196" t="s">
        <v>80</v>
      </c>
      <c r="AV161" s="12" t="s">
        <v>78</v>
      </c>
      <c r="AW161" s="12" t="s">
        <v>34</v>
      </c>
      <c r="AX161" s="12" t="s">
        <v>70</v>
      </c>
      <c r="AY161" s="196" t="s">
        <v>122</v>
      </c>
    </row>
    <row r="162" spans="2:65" s="1" customFormat="1" ht="16.5" customHeight="1">
      <c r="B162" s="173"/>
      <c r="C162" s="174" t="s">
        <v>236</v>
      </c>
      <c r="D162" s="174" t="s">
        <v>124</v>
      </c>
      <c r="E162" s="175" t="s">
        <v>237</v>
      </c>
      <c r="F162" s="176" t="s">
        <v>238</v>
      </c>
      <c r="G162" s="177" t="s">
        <v>239</v>
      </c>
      <c r="H162" s="178">
        <v>344.1</v>
      </c>
      <c r="I162" s="179"/>
      <c r="J162" s="180">
        <f>ROUND(I162*H162,2)</f>
        <v>0</v>
      </c>
      <c r="K162" s="176" t="s">
        <v>128</v>
      </c>
      <c r="L162" s="41"/>
      <c r="M162" s="181" t="s">
        <v>5</v>
      </c>
      <c r="N162" s="182" t="s">
        <v>41</v>
      </c>
      <c r="O162" s="42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AR162" s="24" t="s">
        <v>129</v>
      </c>
      <c r="AT162" s="24" t="s">
        <v>124</v>
      </c>
      <c r="AU162" s="24" t="s">
        <v>80</v>
      </c>
      <c r="AY162" s="24" t="s">
        <v>122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4" t="s">
        <v>78</v>
      </c>
      <c r="BK162" s="185">
        <f>ROUND(I162*H162,2)</f>
        <v>0</v>
      </c>
      <c r="BL162" s="24" t="s">
        <v>129</v>
      </c>
      <c r="BM162" s="24" t="s">
        <v>240</v>
      </c>
    </row>
    <row r="163" spans="2:65" s="11" customFormat="1" ht="13.5">
      <c r="B163" s="186"/>
      <c r="D163" s="187" t="s">
        <v>131</v>
      </c>
      <c r="E163" s="188" t="s">
        <v>5</v>
      </c>
      <c r="F163" s="189" t="s">
        <v>241</v>
      </c>
      <c r="H163" s="190">
        <v>146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88" t="s">
        <v>131</v>
      </c>
      <c r="AU163" s="188" t="s">
        <v>80</v>
      </c>
      <c r="AV163" s="11" t="s">
        <v>80</v>
      </c>
      <c r="AW163" s="11" t="s">
        <v>34</v>
      </c>
      <c r="AX163" s="11" t="s">
        <v>70</v>
      </c>
      <c r="AY163" s="188" t="s">
        <v>122</v>
      </c>
    </row>
    <row r="164" spans="2:65" s="11" customFormat="1" ht="13.5">
      <c r="B164" s="186"/>
      <c r="D164" s="187" t="s">
        <v>131</v>
      </c>
      <c r="E164" s="188" t="s">
        <v>5</v>
      </c>
      <c r="F164" s="189" t="s">
        <v>242</v>
      </c>
      <c r="H164" s="190">
        <v>198.1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88" t="s">
        <v>131</v>
      </c>
      <c r="AU164" s="188" t="s">
        <v>80</v>
      </c>
      <c r="AV164" s="11" t="s">
        <v>80</v>
      </c>
      <c r="AW164" s="11" t="s">
        <v>34</v>
      </c>
      <c r="AX164" s="11" t="s">
        <v>70</v>
      </c>
      <c r="AY164" s="188" t="s">
        <v>122</v>
      </c>
    </row>
    <row r="165" spans="2:65" s="13" customFormat="1" ht="13.5">
      <c r="B165" s="202"/>
      <c r="D165" s="187" t="s">
        <v>131</v>
      </c>
      <c r="E165" s="203" t="s">
        <v>5</v>
      </c>
      <c r="F165" s="204" t="s">
        <v>144</v>
      </c>
      <c r="H165" s="205">
        <v>344.1</v>
      </c>
      <c r="I165" s="206"/>
      <c r="L165" s="202"/>
      <c r="M165" s="207"/>
      <c r="N165" s="208"/>
      <c r="O165" s="208"/>
      <c r="P165" s="208"/>
      <c r="Q165" s="208"/>
      <c r="R165" s="208"/>
      <c r="S165" s="208"/>
      <c r="T165" s="209"/>
      <c r="AT165" s="203" t="s">
        <v>131</v>
      </c>
      <c r="AU165" s="203" t="s">
        <v>80</v>
      </c>
      <c r="AV165" s="13" t="s">
        <v>137</v>
      </c>
      <c r="AW165" s="13" t="s">
        <v>34</v>
      </c>
      <c r="AX165" s="13" t="s">
        <v>78</v>
      </c>
      <c r="AY165" s="203" t="s">
        <v>122</v>
      </c>
    </row>
    <row r="166" spans="2:65" s="12" customFormat="1" ht="13.5">
      <c r="B166" s="195"/>
      <c r="D166" s="187" t="s">
        <v>131</v>
      </c>
      <c r="E166" s="196" t="s">
        <v>5</v>
      </c>
      <c r="F166" s="197" t="s">
        <v>149</v>
      </c>
      <c r="H166" s="196" t="s">
        <v>5</v>
      </c>
      <c r="I166" s="198"/>
      <c r="L166" s="195"/>
      <c r="M166" s="199"/>
      <c r="N166" s="200"/>
      <c r="O166" s="200"/>
      <c r="P166" s="200"/>
      <c r="Q166" s="200"/>
      <c r="R166" s="200"/>
      <c r="S166" s="200"/>
      <c r="T166" s="201"/>
      <c r="AT166" s="196" t="s">
        <v>131</v>
      </c>
      <c r="AU166" s="196" t="s">
        <v>80</v>
      </c>
      <c r="AV166" s="12" t="s">
        <v>78</v>
      </c>
      <c r="AW166" s="12" t="s">
        <v>34</v>
      </c>
      <c r="AX166" s="12" t="s">
        <v>70</v>
      </c>
      <c r="AY166" s="196" t="s">
        <v>122</v>
      </c>
    </row>
    <row r="167" spans="2:65" s="10" customFormat="1" ht="29.85" customHeight="1">
      <c r="B167" s="160"/>
      <c r="D167" s="161" t="s">
        <v>69</v>
      </c>
      <c r="E167" s="171" t="s">
        <v>129</v>
      </c>
      <c r="F167" s="171" t="s">
        <v>243</v>
      </c>
      <c r="I167" s="163"/>
      <c r="J167" s="172">
        <f>BK167</f>
        <v>0</v>
      </c>
      <c r="L167" s="160"/>
      <c r="M167" s="165"/>
      <c r="N167" s="166"/>
      <c r="O167" s="166"/>
      <c r="P167" s="167">
        <f>SUM(P168:P182)</f>
        <v>0</v>
      </c>
      <c r="Q167" s="166"/>
      <c r="R167" s="167">
        <f>SUM(R168:R182)</f>
        <v>62.730125349999994</v>
      </c>
      <c r="S167" s="166"/>
      <c r="T167" s="168">
        <f>SUM(T168:T182)</f>
        <v>0</v>
      </c>
      <c r="AR167" s="161" t="s">
        <v>78</v>
      </c>
      <c r="AT167" s="169" t="s">
        <v>69</v>
      </c>
      <c r="AU167" s="169" t="s">
        <v>78</v>
      </c>
      <c r="AY167" s="161" t="s">
        <v>122</v>
      </c>
      <c r="BK167" s="170">
        <f>SUM(BK168:BK182)</f>
        <v>0</v>
      </c>
    </row>
    <row r="168" spans="2:65" s="1" customFormat="1" ht="25.5" customHeight="1">
      <c r="B168" s="173"/>
      <c r="C168" s="174" t="s">
        <v>10</v>
      </c>
      <c r="D168" s="174" t="s">
        <v>124</v>
      </c>
      <c r="E168" s="175" t="s">
        <v>244</v>
      </c>
      <c r="F168" s="176" t="s">
        <v>245</v>
      </c>
      <c r="G168" s="177" t="s">
        <v>140</v>
      </c>
      <c r="H168" s="178">
        <v>32.954999999999998</v>
      </c>
      <c r="I168" s="179"/>
      <c r="J168" s="180">
        <f>ROUND(I168*H168,2)</f>
        <v>0</v>
      </c>
      <c r="K168" s="176" t="s">
        <v>128</v>
      </c>
      <c r="L168" s="41"/>
      <c r="M168" s="181" t="s">
        <v>5</v>
      </c>
      <c r="N168" s="182" t="s">
        <v>41</v>
      </c>
      <c r="O168" s="42"/>
      <c r="P168" s="183">
        <f>O168*H168</f>
        <v>0</v>
      </c>
      <c r="Q168" s="183">
        <v>1.8907700000000001</v>
      </c>
      <c r="R168" s="183">
        <f>Q168*H168</f>
        <v>62.310325349999999</v>
      </c>
      <c r="S168" s="183">
        <v>0</v>
      </c>
      <c r="T168" s="184">
        <f>S168*H168</f>
        <v>0</v>
      </c>
      <c r="AR168" s="24" t="s">
        <v>129</v>
      </c>
      <c r="AT168" s="24" t="s">
        <v>124</v>
      </c>
      <c r="AU168" s="24" t="s">
        <v>80</v>
      </c>
      <c r="AY168" s="24" t="s">
        <v>122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4" t="s">
        <v>78</v>
      </c>
      <c r="BK168" s="185">
        <f>ROUND(I168*H168,2)</f>
        <v>0</v>
      </c>
      <c r="BL168" s="24" t="s">
        <v>129</v>
      </c>
      <c r="BM168" s="24" t="s">
        <v>246</v>
      </c>
    </row>
    <row r="169" spans="2:65" s="12" customFormat="1" ht="13.5">
      <c r="B169" s="195"/>
      <c r="D169" s="187" t="s">
        <v>131</v>
      </c>
      <c r="E169" s="196" t="s">
        <v>5</v>
      </c>
      <c r="F169" s="197" t="s">
        <v>142</v>
      </c>
      <c r="H169" s="196" t="s">
        <v>5</v>
      </c>
      <c r="I169" s="198"/>
      <c r="L169" s="195"/>
      <c r="M169" s="199"/>
      <c r="N169" s="200"/>
      <c r="O169" s="200"/>
      <c r="P169" s="200"/>
      <c r="Q169" s="200"/>
      <c r="R169" s="200"/>
      <c r="S169" s="200"/>
      <c r="T169" s="201"/>
      <c r="AT169" s="196" t="s">
        <v>131</v>
      </c>
      <c r="AU169" s="196" t="s">
        <v>80</v>
      </c>
      <c r="AV169" s="12" t="s">
        <v>78</v>
      </c>
      <c r="AW169" s="12" t="s">
        <v>34</v>
      </c>
      <c r="AX169" s="12" t="s">
        <v>70</v>
      </c>
      <c r="AY169" s="196" t="s">
        <v>122</v>
      </c>
    </row>
    <row r="170" spans="2:65" s="11" customFormat="1" ht="13.5">
      <c r="B170" s="186"/>
      <c r="D170" s="187" t="s">
        <v>131</v>
      </c>
      <c r="E170" s="188" t="s">
        <v>5</v>
      </c>
      <c r="F170" s="189" t="s">
        <v>247</v>
      </c>
      <c r="H170" s="190">
        <v>13.14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88" t="s">
        <v>131</v>
      </c>
      <c r="AU170" s="188" t="s">
        <v>80</v>
      </c>
      <c r="AV170" s="11" t="s">
        <v>80</v>
      </c>
      <c r="AW170" s="11" t="s">
        <v>34</v>
      </c>
      <c r="AX170" s="11" t="s">
        <v>70</v>
      </c>
      <c r="AY170" s="188" t="s">
        <v>122</v>
      </c>
    </row>
    <row r="171" spans="2:65" s="13" customFormat="1" ht="13.5">
      <c r="B171" s="202"/>
      <c r="D171" s="187" t="s">
        <v>131</v>
      </c>
      <c r="E171" s="203" t="s">
        <v>5</v>
      </c>
      <c r="F171" s="204" t="s">
        <v>144</v>
      </c>
      <c r="H171" s="205">
        <v>13.14</v>
      </c>
      <c r="I171" s="206"/>
      <c r="L171" s="202"/>
      <c r="M171" s="207"/>
      <c r="N171" s="208"/>
      <c r="O171" s="208"/>
      <c r="P171" s="208"/>
      <c r="Q171" s="208"/>
      <c r="R171" s="208"/>
      <c r="S171" s="208"/>
      <c r="T171" s="209"/>
      <c r="AT171" s="203" t="s">
        <v>131</v>
      </c>
      <c r="AU171" s="203" t="s">
        <v>80</v>
      </c>
      <c r="AV171" s="13" t="s">
        <v>137</v>
      </c>
      <c r="AW171" s="13" t="s">
        <v>34</v>
      </c>
      <c r="AX171" s="13" t="s">
        <v>70</v>
      </c>
      <c r="AY171" s="203" t="s">
        <v>122</v>
      </c>
    </row>
    <row r="172" spans="2:65" s="12" customFormat="1" ht="13.5">
      <c r="B172" s="195"/>
      <c r="D172" s="187" t="s">
        <v>131</v>
      </c>
      <c r="E172" s="196" t="s">
        <v>5</v>
      </c>
      <c r="F172" s="197" t="s">
        <v>145</v>
      </c>
      <c r="H172" s="196" t="s">
        <v>5</v>
      </c>
      <c r="I172" s="198"/>
      <c r="L172" s="195"/>
      <c r="M172" s="199"/>
      <c r="N172" s="200"/>
      <c r="O172" s="200"/>
      <c r="P172" s="200"/>
      <c r="Q172" s="200"/>
      <c r="R172" s="200"/>
      <c r="S172" s="200"/>
      <c r="T172" s="201"/>
      <c r="AT172" s="196" t="s">
        <v>131</v>
      </c>
      <c r="AU172" s="196" t="s">
        <v>80</v>
      </c>
      <c r="AV172" s="12" t="s">
        <v>78</v>
      </c>
      <c r="AW172" s="12" t="s">
        <v>34</v>
      </c>
      <c r="AX172" s="12" t="s">
        <v>70</v>
      </c>
      <c r="AY172" s="196" t="s">
        <v>122</v>
      </c>
    </row>
    <row r="173" spans="2:65" s="11" customFormat="1" ht="13.5">
      <c r="B173" s="186"/>
      <c r="D173" s="187" t="s">
        <v>131</v>
      </c>
      <c r="E173" s="188" t="s">
        <v>5</v>
      </c>
      <c r="F173" s="189" t="s">
        <v>248</v>
      </c>
      <c r="H173" s="190">
        <v>19.815000000000001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88" t="s">
        <v>131</v>
      </c>
      <c r="AU173" s="188" t="s">
        <v>80</v>
      </c>
      <c r="AV173" s="11" t="s">
        <v>80</v>
      </c>
      <c r="AW173" s="11" t="s">
        <v>34</v>
      </c>
      <c r="AX173" s="11" t="s">
        <v>70</v>
      </c>
      <c r="AY173" s="188" t="s">
        <v>122</v>
      </c>
    </row>
    <row r="174" spans="2:65" s="13" customFormat="1" ht="13.5">
      <c r="B174" s="202"/>
      <c r="D174" s="187" t="s">
        <v>131</v>
      </c>
      <c r="E174" s="203" t="s">
        <v>5</v>
      </c>
      <c r="F174" s="204" t="s">
        <v>144</v>
      </c>
      <c r="H174" s="205">
        <v>19.815000000000001</v>
      </c>
      <c r="I174" s="206"/>
      <c r="L174" s="202"/>
      <c r="M174" s="207"/>
      <c r="N174" s="208"/>
      <c r="O174" s="208"/>
      <c r="P174" s="208"/>
      <c r="Q174" s="208"/>
      <c r="R174" s="208"/>
      <c r="S174" s="208"/>
      <c r="T174" s="209"/>
      <c r="AT174" s="203" t="s">
        <v>131</v>
      </c>
      <c r="AU174" s="203" t="s">
        <v>80</v>
      </c>
      <c r="AV174" s="13" t="s">
        <v>137</v>
      </c>
      <c r="AW174" s="13" t="s">
        <v>34</v>
      </c>
      <c r="AX174" s="13" t="s">
        <v>70</v>
      </c>
      <c r="AY174" s="203" t="s">
        <v>122</v>
      </c>
    </row>
    <row r="175" spans="2:65" s="14" customFormat="1" ht="13.5">
      <c r="B175" s="210"/>
      <c r="D175" s="187" t="s">
        <v>131</v>
      </c>
      <c r="E175" s="211" t="s">
        <v>5</v>
      </c>
      <c r="F175" s="212" t="s">
        <v>147</v>
      </c>
      <c r="H175" s="213">
        <v>32.954999999999998</v>
      </c>
      <c r="I175" s="214"/>
      <c r="L175" s="210"/>
      <c r="M175" s="215"/>
      <c r="N175" s="216"/>
      <c r="O175" s="216"/>
      <c r="P175" s="216"/>
      <c r="Q175" s="216"/>
      <c r="R175" s="216"/>
      <c r="S175" s="216"/>
      <c r="T175" s="217"/>
      <c r="AT175" s="211" t="s">
        <v>131</v>
      </c>
      <c r="AU175" s="211" t="s">
        <v>80</v>
      </c>
      <c r="AV175" s="14" t="s">
        <v>129</v>
      </c>
      <c r="AW175" s="14" t="s">
        <v>34</v>
      </c>
      <c r="AX175" s="14" t="s">
        <v>78</v>
      </c>
      <c r="AY175" s="211" t="s">
        <v>122</v>
      </c>
    </row>
    <row r="176" spans="2:65" s="12" customFormat="1" ht="13.5">
      <c r="B176" s="195"/>
      <c r="D176" s="187" t="s">
        <v>131</v>
      </c>
      <c r="E176" s="196" t="s">
        <v>5</v>
      </c>
      <c r="F176" s="197" t="s">
        <v>149</v>
      </c>
      <c r="H176" s="196" t="s">
        <v>5</v>
      </c>
      <c r="I176" s="198"/>
      <c r="L176" s="195"/>
      <c r="M176" s="199"/>
      <c r="N176" s="200"/>
      <c r="O176" s="200"/>
      <c r="P176" s="200"/>
      <c r="Q176" s="200"/>
      <c r="R176" s="200"/>
      <c r="S176" s="200"/>
      <c r="T176" s="201"/>
      <c r="AT176" s="196" t="s">
        <v>131</v>
      </c>
      <c r="AU176" s="196" t="s">
        <v>80</v>
      </c>
      <c r="AV176" s="12" t="s">
        <v>78</v>
      </c>
      <c r="AW176" s="12" t="s">
        <v>34</v>
      </c>
      <c r="AX176" s="12" t="s">
        <v>70</v>
      </c>
      <c r="AY176" s="196" t="s">
        <v>122</v>
      </c>
    </row>
    <row r="177" spans="2:65" s="1" customFormat="1" ht="25.5" customHeight="1">
      <c r="B177" s="173"/>
      <c r="C177" s="174" t="s">
        <v>249</v>
      </c>
      <c r="D177" s="174" t="s">
        <v>124</v>
      </c>
      <c r="E177" s="175" t="s">
        <v>250</v>
      </c>
      <c r="F177" s="176" t="s">
        <v>251</v>
      </c>
      <c r="G177" s="177" t="s">
        <v>252</v>
      </c>
      <c r="H177" s="178">
        <v>8</v>
      </c>
      <c r="I177" s="179"/>
      <c r="J177" s="180">
        <f>ROUND(I177*H177,2)</f>
        <v>0</v>
      </c>
      <c r="K177" s="176" t="s">
        <v>128</v>
      </c>
      <c r="L177" s="41"/>
      <c r="M177" s="181" t="s">
        <v>5</v>
      </c>
      <c r="N177" s="182" t="s">
        <v>41</v>
      </c>
      <c r="O177" s="42"/>
      <c r="P177" s="183">
        <f>O177*H177</f>
        <v>0</v>
      </c>
      <c r="Q177" s="183">
        <v>6.6E-3</v>
      </c>
      <c r="R177" s="183">
        <f>Q177*H177</f>
        <v>5.28E-2</v>
      </c>
      <c r="S177" s="183">
        <v>0</v>
      </c>
      <c r="T177" s="184">
        <f>S177*H177</f>
        <v>0</v>
      </c>
      <c r="AR177" s="24" t="s">
        <v>129</v>
      </c>
      <c r="AT177" s="24" t="s">
        <v>124</v>
      </c>
      <c r="AU177" s="24" t="s">
        <v>80</v>
      </c>
      <c r="AY177" s="24" t="s">
        <v>122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4" t="s">
        <v>78</v>
      </c>
      <c r="BK177" s="185">
        <f>ROUND(I177*H177,2)</f>
        <v>0</v>
      </c>
      <c r="BL177" s="24" t="s">
        <v>129</v>
      </c>
      <c r="BM177" s="24" t="s">
        <v>253</v>
      </c>
    </row>
    <row r="178" spans="2:65" s="11" customFormat="1" ht="13.5">
      <c r="B178" s="186"/>
      <c r="D178" s="187" t="s">
        <v>131</v>
      </c>
      <c r="E178" s="188" t="s">
        <v>5</v>
      </c>
      <c r="F178" s="189" t="s">
        <v>254</v>
      </c>
      <c r="H178" s="190">
        <v>8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88" t="s">
        <v>131</v>
      </c>
      <c r="AU178" s="188" t="s">
        <v>80</v>
      </c>
      <c r="AV178" s="11" t="s">
        <v>80</v>
      </c>
      <c r="AW178" s="11" t="s">
        <v>34</v>
      </c>
      <c r="AX178" s="11" t="s">
        <v>78</v>
      </c>
      <c r="AY178" s="188" t="s">
        <v>122</v>
      </c>
    </row>
    <row r="179" spans="2:65" s="12" customFormat="1" ht="13.5">
      <c r="B179" s="195"/>
      <c r="D179" s="187" t="s">
        <v>131</v>
      </c>
      <c r="E179" s="196" t="s">
        <v>5</v>
      </c>
      <c r="F179" s="197" t="s">
        <v>149</v>
      </c>
      <c r="H179" s="196" t="s">
        <v>5</v>
      </c>
      <c r="I179" s="198"/>
      <c r="L179" s="195"/>
      <c r="M179" s="199"/>
      <c r="N179" s="200"/>
      <c r="O179" s="200"/>
      <c r="P179" s="200"/>
      <c r="Q179" s="200"/>
      <c r="R179" s="200"/>
      <c r="S179" s="200"/>
      <c r="T179" s="201"/>
      <c r="AT179" s="196" t="s">
        <v>131</v>
      </c>
      <c r="AU179" s="196" t="s">
        <v>80</v>
      </c>
      <c r="AV179" s="12" t="s">
        <v>78</v>
      </c>
      <c r="AW179" s="12" t="s">
        <v>34</v>
      </c>
      <c r="AX179" s="12" t="s">
        <v>70</v>
      </c>
      <c r="AY179" s="196" t="s">
        <v>122</v>
      </c>
    </row>
    <row r="180" spans="2:65" s="1" customFormat="1" ht="16.5" customHeight="1">
      <c r="B180" s="173"/>
      <c r="C180" s="218" t="s">
        <v>255</v>
      </c>
      <c r="D180" s="218" t="s">
        <v>205</v>
      </c>
      <c r="E180" s="219" t="s">
        <v>256</v>
      </c>
      <c r="F180" s="220" t="s">
        <v>257</v>
      </c>
      <c r="G180" s="221" t="s">
        <v>252</v>
      </c>
      <c r="H180" s="222">
        <v>1</v>
      </c>
      <c r="I180" s="223"/>
      <c r="J180" s="224">
        <f>ROUND(I180*H180,2)</f>
        <v>0</v>
      </c>
      <c r="K180" s="220" t="s">
        <v>128</v>
      </c>
      <c r="L180" s="225"/>
      <c r="M180" s="226" t="s">
        <v>5</v>
      </c>
      <c r="N180" s="227" t="s">
        <v>41</v>
      </c>
      <c r="O180" s="42"/>
      <c r="P180" s="183">
        <f>O180*H180</f>
        <v>0</v>
      </c>
      <c r="Q180" s="183">
        <v>3.2000000000000001E-2</v>
      </c>
      <c r="R180" s="183">
        <f>Q180*H180</f>
        <v>3.2000000000000001E-2</v>
      </c>
      <c r="S180" s="183">
        <v>0</v>
      </c>
      <c r="T180" s="184">
        <f>S180*H180</f>
        <v>0</v>
      </c>
      <c r="AR180" s="24" t="s">
        <v>171</v>
      </c>
      <c r="AT180" s="24" t="s">
        <v>205</v>
      </c>
      <c r="AU180" s="24" t="s">
        <v>80</v>
      </c>
      <c r="AY180" s="24" t="s">
        <v>122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24" t="s">
        <v>78</v>
      </c>
      <c r="BK180" s="185">
        <f>ROUND(I180*H180,2)</f>
        <v>0</v>
      </c>
      <c r="BL180" s="24" t="s">
        <v>129</v>
      </c>
      <c r="BM180" s="24" t="s">
        <v>258</v>
      </c>
    </row>
    <row r="181" spans="2:65" s="1" customFormat="1" ht="16.5" customHeight="1">
      <c r="B181" s="173"/>
      <c r="C181" s="218" t="s">
        <v>259</v>
      </c>
      <c r="D181" s="218" t="s">
        <v>205</v>
      </c>
      <c r="E181" s="219" t="s">
        <v>260</v>
      </c>
      <c r="F181" s="220" t="s">
        <v>261</v>
      </c>
      <c r="G181" s="221" t="s">
        <v>252</v>
      </c>
      <c r="H181" s="222">
        <v>3</v>
      </c>
      <c r="I181" s="223"/>
      <c r="J181" s="224">
        <f>ROUND(I181*H181,2)</f>
        <v>0</v>
      </c>
      <c r="K181" s="220" t="s">
        <v>128</v>
      </c>
      <c r="L181" s="225"/>
      <c r="M181" s="226" t="s">
        <v>5</v>
      </c>
      <c r="N181" s="227" t="s">
        <v>41</v>
      </c>
      <c r="O181" s="42"/>
      <c r="P181" s="183">
        <f>O181*H181</f>
        <v>0</v>
      </c>
      <c r="Q181" s="183">
        <v>4.1000000000000002E-2</v>
      </c>
      <c r="R181" s="183">
        <f>Q181*H181</f>
        <v>0.123</v>
      </c>
      <c r="S181" s="183">
        <v>0</v>
      </c>
      <c r="T181" s="184">
        <f>S181*H181</f>
        <v>0</v>
      </c>
      <c r="AR181" s="24" t="s">
        <v>171</v>
      </c>
      <c r="AT181" s="24" t="s">
        <v>205</v>
      </c>
      <c r="AU181" s="24" t="s">
        <v>80</v>
      </c>
      <c r="AY181" s="24" t="s">
        <v>122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4" t="s">
        <v>78</v>
      </c>
      <c r="BK181" s="185">
        <f>ROUND(I181*H181,2)</f>
        <v>0</v>
      </c>
      <c r="BL181" s="24" t="s">
        <v>129</v>
      </c>
      <c r="BM181" s="24" t="s">
        <v>262</v>
      </c>
    </row>
    <row r="182" spans="2:65" s="1" customFormat="1" ht="16.5" customHeight="1">
      <c r="B182" s="173"/>
      <c r="C182" s="218" t="s">
        <v>263</v>
      </c>
      <c r="D182" s="218" t="s">
        <v>205</v>
      </c>
      <c r="E182" s="219" t="s">
        <v>264</v>
      </c>
      <c r="F182" s="220" t="s">
        <v>265</v>
      </c>
      <c r="G182" s="221" t="s">
        <v>252</v>
      </c>
      <c r="H182" s="222">
        <v>4</v>
      </c>
      <c r="I182" s="223"/>
      <c r="J182" s="224">
        <f>ROUND(I182*H182,2)</f>
        <v>0</v>
      </c>
      <c r="K182" s="220" t="s">
        <v>128</v>
      </c>
      <c r="L182" s="225"/>
      <c r="M182" s="226" t="s">
        <v>5</v>
      </c>
      <c r="N182" s="227" t="s">
        <v>41</v>
      </c>
      <c r="O182" s="42"/>
      <c r="P182" s="183">
        <f>O182*H182</f>
        <v>0</v>
      </c>
      <c r="Q182" s="183">
        <v>5.2999999999999999E-2</v>
      </c>
      <c r="R182" s="183">
        <f>Q182*H182</f>
        <v>0.21199999999999999</v>
      </c>
      <c r="S182" s="183">
        <v>0</v>
      </c>
      <c r="T182" s="184">
        <f>S182*H182</f>
        <v>0</v>
      </c>
      <c r="AR182" s="24" t="s">
        <v>171</v>
      </c>
      <c r="AT182" s="24" t="s">
        <v>205</v>
      </c>
      <c r="AU182" s="24" t="s">
        <v>80</v>
      </c>
      <c r="AY182" s="24" t="s">
        <v>122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4" t="s">
        <v>78</v>
      </c>
      <c r="BK182" s="185">
        <f>ROUND(I182*H182,2)</f>
        <v>0</v>
      </c>
      <c r="BL182" s="24" t="s">
        <v>129</v>
      </c>
      <c r="BM182" s="24" t="s">
        <v>266</v>
      </c>
    </row>
    <row r="183" spans="2:65" s="10" customFormat="1" ht="29.85" customHeight="1">
      <c r="B183" s="160"/>
      <c r="D183" s="161" t="s">
        <v>69</v>
      </c>
      <c r="E183" s="171" t="s">
        <v>171</v>
      </c>
      <c r="F183" s="171" t="s">
        <v>267</v>
      </c>
      <c r="I183" s="163"/>
      <c r="J183" s="172">
        <f>BK183</f>
        <v>0</v>
      </c>
      <c r="L183" s="160"/>
      <c r="M183" s="165"/>
      <c r="N183" s="166"/>
      <c r="O183" s="166"/>
      <c r="P183" s="167">
        <f>SUM(P184:P236)</f>
        <v>0</v>
      </c>
      <c r="Q183" s="166"/>
      <c r="R183" s="167">
        <f>SUM(R184:R236)</f>
        <v>31.805779000000005</v>
      </c>
      <c r="S183" s="166"/>
      <c r="T183" s="168">
        <f>SUM(T184:T236)</f>
        <v>0</v>
      </c>
      <c r="AR183" s="161" t="s">
        <v>78</v>
      </c>
      <c r="AT183" s="169" t="s">
        <v>69</v>
      </c>
      <c r="AU183" s="169" t="s">
        <v>78</v>
      </c>
      <c r="AY183" s="161" t="s">
        <v>122</v>
      </c>
      <c r="BK183" s="170">
        <f>SUM(BK184:BK236)</f>
        <v>0</v>
      </c>
    </row>
    <row r="184" spans="2:65" s="1" customFormat="1" ht="25.5" customHeight="1">
      <c r="B184" s="173"/>
      <c r="C184" s="174" t="s">
        <v>268</v>
      </c>
      <c r="D184" s="174" t="s">
        <v>124</v>
      </c>
      <c r="E184" s="175" t="s">
        <v>269</v>
      </c>
      <c r="F184" s="176" t="s">
        <v>270</v>
      </c>
      <c r="G184" s="177" t="s">
        <v>239</v>
      </c>
      <c r="H184" s="178">
        <v>146</v>
      </c>
      <c r="I184" s="179"/>
      <c r="J184" s="180">
        <f>ROUND(I184*H184,2)</f>
        <v>0</v>
      </c>
      <c r="K184" s="176" t="s">
        <v>128</v>
      </c>
      <c r="L184" s="41"/>
      <c r="M184" s="181" t="s">
        <v>5</v>
      </c>
      <c r="N184" s="182" t="s">
        <v>41</v>
      </c>
      <c r="O184" s="42"/>
      <c r="P184" s="183">
        <f>O184*H184</f>
        <v>0</v>
      </c>
      <c r="Q184" s="183">
        <v>1.0000000000000001E-5</v>
      </c>
      <c r="R184" s="183">
        <f>Q184*H184</f>
        <v>1.4600000000000001E-3</v>
      </c>
      <c r="S184" s="183">
        <v>0</v>
      </c>
      <c r="T184" s="184">
        <f>S184*H184</f>
        <v>0</v>
      </c>
      <c r="AR184" s="24" t="s">
        <v>129</v>
      </c>
      <c r="AT184" s="24" t="s">
        <v>124</v>
      </c>
      <c r="AU184" s="24" t="s">
        <v>80</v>
      </c>
      <c r="AY184" s="24" t="s">
        <v>122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4" t="s">
        <v>78</v>
      </c>
      <c r="BK184" s="185">
        <f>ROUND(I184*H184,2)</f>
        <v>0</v>
      </c>
      <c r="BL184" s="24" t="s">
        <v>129</v>
      </c>
      <c r="BM184" s="24" t="s">
        <v>271</v>
      </c>
    </row>
    <row r="185" spans="2:65" s="12" customFormat="1" ht="13.5">
      <c r="B185" s="195"/>
      <c r="D185" s="187" t="s">
        <v>131</v>
      </c>
      <c r="E185" s="196" t="s">
        <v>5</v>
      </c>
      <c r="F185" s="197" t="s">
        <v>142</v>
      </c>
      <c r="H185" s="196" t="s">
        <v>5</v>
      </c>
      <c r="I185" s="198"/>
      <c r="L185" s="195"/>
      <c r="M185" s="199"/>
      <c r="N185" s="200"/>
      <c r="O185" s="200"/>
      <c r="P185" s="200"/>
      <c r="Q185" s="200"/>
      <c r="R185" s="200"/>
      <c r="S185" s="200"/>
      <c r="T185" s="201"/>
      <c r="AT185" s="196" t="s">
        <v>131</v>
      </c>
      <c r="AU185" s="196" t="s">
        <v>80</v>
      </c>
      <c r="AV185" s="12" t="s">
        <v>78</v>
      </c>
      <c r="AW185" s="12" t="s">
        <v>34</v>
      </c>
      <c r="AX185" s="12" t="s">
        <v>70</v>
      </c>
      <c r="AY185" s="196" t="s">
        <v>122</v>
      </c>
    </row>
    <row r="186" spans="2:65" s="11" customFormat="1" ht="13.5">
      <c r="B186" s="186"/>
      <c r="D186" s="187" t="s">
        <v>131</v>
      </c>
      <c r="E186" s="188" t="s">
        <v>5</v>
      </c>
      <c r="F186" s="189" t="s">
        <v>272</v>
      </c>
      <c r="H186" s="190">
        <v>146</v>
      </c>
      <c r="I186" s="191"/>
      <c r="L186" s="186"/>
      <c r="M186" s="192"/>
      <c r="N186" s="193"/>
      <c r="O186" s="193"/>
      <c r="P186" s="193"/>
      <c r="Q186" s="193"/>
      <c r="R186" s="193"/>
      <c r="S186" s="193"/>
      <c r="T186" s="194"/>
      <c r="AT186" s="188" t="s">
        <v>131</v>
      </c>
      <c r="AU186" s="188" t="s">
        <v>80</v>
      </c>
      <c r="AV186" s="11" t="s">
        <v>80</v>
      </c>
      <c r="AW186" s="11" t="s">
        <v>34</v>
      </c>
      <c r="AX186" s="11" t="s">
        <v>78</v>
      </c>
      <c r="AY186" s="188" t="s">
        <v>122</v>
      </c>
    </row>
    <row r="187" spans="2:65" s="12" customFormat="1" ht="13.5">
      <c r="B187" s="195"/>
      <c r="D187" s="187" t="s">
        <v>131</v>
      </c>
      <c r="E187" s="196" t="s">
        <v>5</v>
      </c>
      <c r="F187" s="197" t="s">
        <v>149</v>
      </c>
      <c r="H187" s="196" t="s">
        <v>5</v>
      </c>
      <c r="I187" s="198"/>
      <c r="L187" s="195"/>
      <c r="M187" s="199"/>
      <c r="N187" s="200"/>
      <c r="O187" s="200"/>
      <c r="P187" s="200"/>
      <c r="Q187" s="200"/>
      <c r="R187" s="200"/>
      <c r="S187" s="200"/>
      <c r="T187" s="201"/>
      <c r="AT187" s="196" t="s">
        <v>131</v>
      </c>
      <c r="AU187" s="196" t="s">
        <v>80</v>
      </c>
      <c r="AV187" s="12" t="s">
        <v>78</v>
      </c>
      <c r="AW187" s="12" t="s">
        <v>34</v>
      </c>
      <c r="AX187" s="12" t="s">
        <v>70</v>
      </c>
      <c r="AY187" s="196" t="s">
        <v>122</v>
      </c>
    </row>
    <row r="188" spans="2:65" s="1" customFormat="1" ht="16.5" customHeight="1">
      <c r="B188" s="173"/>
      <c r="C188" s="218" t="s">
        <v>273</v>
      </c>
      <c r="D188" s="218" t="s">
        <v>205</v>
      </c>
      <c r="E188" s="219" t="s">
        <v>274</v>
      </c>
      <c r="F188" s="220" t="s">
        <v>275</v>
      </c>
      <c r="G188" s="221" t="s">
        <v>252</v>
      </c>
      <c r="H188" s="222">
        <v>25.062999999999999</v>
      </c>
      <c r="I188" s="223"/>
      <c r="J188" s="224">
        <f>ROUND(I188*H188,2)</f>
        <v>0</v>
      </c>
      <c r="K188" s="220" t="s">
        <v>5</v>
      </c>
      <c r="L188" s="225"/>
      <c r="M188" s="226" t="s">
        <v>5</v>
      </c>
      <c r="N188" s="227" t="s">
        <v>41</v>
      </c>
      <c r="O188" s="42"/>
      <c r="P188" s="183">
        <f>O188*H188</f>
        <v>0</v>
      </c>
      <c r="Q188" s="183">
        <v>1.5100000000000001E-2</v>
      </c>
      <c r="R188" s="183">
        <f>Q188*H188</f>
        <v>0.37845129999999999</v>
      </c>
      <c r="S188" s="183">
        <v>0</v>
      </c>
      <c r="T188" s="184">
        <f>S188*H188</f>
        <v>0</v>
      </c>
      <c r="AR188" s="24" t="s">
        <v>171</v>
      </c>
      <c r="AT188" s="24" t="s">
        <v>205</v>
      </c>
      <c r="AU188" s="24" t="s">
        <v>80</v>
      </c>
      <c r="AY188" s="24" t="s">
        <v>122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24" t="s">
        <v>78</v>
      </c>
      <c r="BK188" s="185">
        <f>ROUND(I188*H188,2)</f>
        <v>0</v>
      </c>
      <c r="BL188" s="24" t="s">
        <v>129</v>
      </c>
      <c r="BM188" s="24" t="s">
        <v>276</v>
      </c>
    </row>
    <row r="189" spans="2:65" s="11" customFormat="1" ht="13.5">
      <c r="B189" s="186"/>
      <c r="D189" s="187" t="s">
        <v>131</v>
      </c>
      <c r="E189" s="188" t="s">
        <v>5</v>
      </c>
      <c r="F189" s="189" t="s">
        <v>277</v>
      </c>
      <c r="H189" s="190">
        <v>25.062999999999999</v>
      </c>
      <c r="I189" s="191"/>
      <c r="L189" s="186"/>
      <c r="M189" s="192"/>
      <c r="N189" s="193"/>
      <c r="O189" s="193"/>
      <c r="P189" s="193"/>
      <c r="Q189" s="193"/>
      <c r="R189" s="193"/>
      <c r="S189" s="193"/>
      <c r="T189" s="194"/>
      <c r="AT189" s="188" t="s">
        <v>131</v>
      </c>
      <c r="AU189" s="188" t="s">
        <v>80</v>
      </c>
      <c r="AV189" s="11" t="s">
        <v>80</v>
      </c>
      <c r="AW189" s="11" t="s">
        <v>34</v>
      </c>
      <c r="AX189" s="11" t="s">
        <v>78</v>
      </c>
      <c r="AY189" s="188" t="s">
        <v>122</v>
      </c>
    </row>
    <row r="190" spans="2:65" s="1" customFormat="1" ht="25.5" customHeight="1">
      <c r="B190" s="173"/>
      <c r="C190" s="174" t="s">
        <v>278</v>
      </c>
      <c r="D190" s="174" t="s">
        <v>124</v>
      </c>
      <c r="E190" s="175" t="s">
        <v>279</v>
      </c>
      <c r="F190" s="176" t="s">
        <v>280</v>
      </c>
      <c r="G190" s="177" t="s">
        <v>239</v>
      </c>
      <c r="H190" s="178">
        <v>198.1</v>
      </c>
      <c r="I190" s="179"/>
      <c r="J190" s="180">
        <f>ROUND(I190*H190,2)</f>
        <v>0</v>
      </c>
      <c r="K190" s="176" t="s">
        <v>128</v>
      </c>
      <c r="L190" s="41"/>
      <c r="M190" s="181" t="s">
        <v>5</v>
      </c>
      <c r="N190" s="182" t="s">
        <v>41</v>
      </c>
      <c r="O190" s="42"/>
      <c r="P190" s="183">
        <f>O190*H190</f>
        <v>0</v>
      </c>
      <c r="Q190" s="183">
        <v>2.0000000000000002E-5</v>
      </c>
      <c r="R190" s="183">
        <f>Q190*H190</f>
        <v>3.9620000000000002E-3</v>
      </c>
      <c r="S190" s="183">
        <v>0</v>
      </c>
      <c r="T190" s="184">
        <f>S190*H190</f>
        <v>0</v>
      </c>
      <c r="AR190" s="24" t="s">
        <v>129</v>
      </c>
      <c r="AT190" s="24" t="s">
        <v>124</v>
      </c>
      <c r="AU190" s="24" t="s">
        <v>80</v>
      </c>
      <c r="AY190" s="24" t="s">
        <v>122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4" t="s">
        <v>78</v>
      </c>
      <c r="BK190" s="185">
        <f>ROUND(I190*H190,2)</f>
        <v>0</v>
      </c>
      <c r="BL190" s="24" t="s">
        <v>129</v>
      </c>
      <c r="BM190" s="24" t="s">
        <v>281</v>
      </c>
    </row>
    <row r="191" spans="2:65" s="11" customFormat="1" ht="13.5">
      <c r="B191" s="186"/>
      <c r="D191" s="187" t="s">
        <v>131</v>
      </c>
      <c r="E191" s="188" t="s">
        <v>5</v>
      </c>
      <c r="F191" s="189" t="s">
        <v>282</v>
      </c>
      <c r="H191" s="190">
        <v>198.1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131</v>
      </c>
      <c r="AU191" s="188" t="s">
        <v>80</v>
      </c>
      <c r="AV191" s="11" t="s">
        <v>80</v>
      </c>
      <c r="AW191" s="11" t="s">
        <v>34</v>
      </c>
      <c r="AX191" s="11" t="s">
        <v>78</v>
      </c>
      <c r="AY191" s="188" t="s">
        <v>122</v>
      </c>
    </row>
    <row r="192" spans="2:65" s="12" customFormat="1" ht="13.5">
      <c r="B192" s="195"/>
      <c r="D192" s="187" t="s">
        <v>131</v>
      </c>
      <c r="E192" s="196" t="s">
        <v>5</v>
      </c>
      <c r="F192" s="197" t="s">
        <v>149</v>
      </c>
      <c r="H192" s="196" t="s">
        <v>5</v>
      </c>
      <c r="I192" s="198"/>
      <c r="L192" s="195"/>
      <c r="M192" s="199"/>
      <c r="N192" s="200"/>
      <c r="O192" s="200"/>
      <c r="P192" s="200"/>
      <c r="Q192" s="200"/>
      <c r="R192" s="200"/>
      <c r="S192" s="200"/>
      <c r="T192" s="201"/>
      <c r="AT192" s="196" t="s">
        <v>131</v>
      </c>
      <c r="AU192" s="196" t="s">
        <v>80</v>
      </c>
      <c r="AV192" s="12" t="s">
        <v>78</v>
      </c>
      <c r="AW192" s="12" t="s">
        <v>34</v>
      </c>
      <c r="AX192" s="12" t="s">
        <v>70</v>
      </c>
      <c r="AY192" s="196" t="s">
        <v>122</v>
      </c>
    </row>
    <row r="193" spans="2:65" s="1" customFormat="1" ht="16.5" customHeight="1">
      <c r="B193" s="173"/>
      <c r="C193" s="218" t="s">
        <v>283</v>
      </c>
      <c r="D193" s="218" t="s">
        <v>205</v>
      </c>
      <c r="E193" s="219" t="s">
        <v>284</v>
      </c>
      <c r="F193" s="220" t="s">
        <v>285</v>
      </c>
      <c r="G193" s="221" t="s">
        <v>252</v>
      </c>
      <c r="H193" s="222">
        <v>34.006999999999998</v>
      </c>
      <c r="I193" s="223"/>
      <c r="J193" s="224">
        <f>ROUND(I193*H193,2)</f>
        <v>0</v>
      </c>
      <c r="K193" s="220" t="s">
        <v>5</v>
      </c>
      <c r="L193" s="225"/>
      <c r="M193" s="226" t="s">
        <v>5</v>
      </c>
      <c r="N193" s="227" t="s">
        <v>41</v>
      </c>
      <c r="O193" s="42"/>
      <c r="P193" s="183">
        <f>O193*H193</f>
        <v>0</v>
      </c>
      <c r="Q193" s="183">
        <v>1.5100000000000001E-2</v>
      </c>
      <c r="R193" s="183">
        <f>Q193*H193</f>
        <v>0.51350569999999995</v>
      </c>
      <c r="S193" s="183">
        <v>0</v>
      </c>
      <c r="T193" s="184">
        <f>S193*H193</f>
        <v>0</v>
      </c>
      <c r="AR193" s="24" t="s">
        <v>171</v>
      </c>
      <c r="AT193" s="24" t="s">
        <v>205</v>
      </c>
      <c r="AU193" s="24" t="s">
        <v>80</v>
      </c>
      <c r="AY193" s="24" t="s">
        <v>122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4" t="s">
        <v>78</v>
      </c>
      <c r="BK193" s="185">
        <f>ROUND(I193*H193,2)</f>
        <v>0</v>
      </c>
      <c r="BL193" s="24" t="s">
        <v>129</v>
      </c>
      <c r="BM193" s="24" t="s">
        <v>286</v>
      </c>
    </row>
    <row r="194" spans="2:65" s="11" customFormat="1" ht="13.5">
      <c r="B194" s="186"/>
      <c r="D194" s="187" t="s">
        <v>131</v>
      </c>
      <c r="E194" s="188" t="s">
        <v>5</v>
      </c>
      <c r="F194" s="189" t="s">
        <v>287</v>
      </c>
      <c r="H194" s="190">
        <v>34.006999999999998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88" t="s">
        <v>131</v>
      </c>
      <c r="AU194" s="188" t="s">
        <v>80</v>
      </c>
      <c r="AV194" s="11" t="s">
        <v>80</v>
      </c>
      <c r="AW194" s="11" t="s">
        <v>34</v>
      </c>
      <c r="AX194" s="11" t="s">
        <v>78</v>
      </c>
      <c r="AY194" s="188" t="s">
        <v>122</v>
      </c>
    </row>
    <row r="195" spans="2:65" s="1" customFormat="1" ht="16.5" customHeight="1">
      <c r="B195" s="173"/>
      <c r="C195" s="174" t="s">
        <v>288</v>
      </c>
      <c r="D195" s="174" t="s">
        <v>124</v>
      </c>
      <c r="E195" s="175" t="s">
        <v>289</v>
      </c>
      <c r="F195" s="176" t="s">
        <v>290</v>
      </c>
      <c r="G195" s="177" t="s">
        <v>252</v>
      </c>
      <c r="H195" s="178">
        <v>26</v>
      </c>
      <c r="I195" s="179"/>
      <c r="J195" s="180">
        <f>ROUND(I195*H195,2)</f>
        <v>0</v>
      </c>
      <c r="K195" s="176" t="s">
        <v>128</v>
      </c>
      <c r="L195" s="41"/>
      <c r="M195" s="181" t="s">
        <v>5</v>
      </c>
      <c r="N195" s="182" t="s">
        <v>41</v>
      </c>
      <c r="O195" s="42"/>
      <c r="P195" s="183">
        <f>O195*H195</f>
        <v>0</v>
      </c>
      <c r="Q195" s="183">
        <v>1.0000000000000001E-5</v>
      </c>
      <c r="R195" s="183">
        <f>Q195*H195</f>
        <v>2.6000000000000003E-4</v>
      </c>
      <c r="S195" s="183">
        <v>0</v>
      </c>
      <c r="T195" s="184">
        <f>S195*H195</f>
        <v>0</v>
      </c>
      <c r="AR195" s="24" t="s">
        <v>129</v>
      </c>
      <c r="AT195" s="24" t="s">
        <v>124</v>
      </c>
      <c r="AU195" s="24" t="s">
        <v>80</v>
      </c>
      <c r="AY195" s="24" t="s">
        <v>122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4" t="s">
        <v>78</v>
      </c>
      <c r="BK195" s="185">
        <f>ROUND(I195*H195,2)</f>
        <v>0</v>
      </c>
      <c r="BL195" s="24" t="s">
        <v>129</v>
      </c>
      <c r="BM195" s="24" t="s">
        <v>291</v>
      </c>
    </row>
    <row r="196" spans="2:65" s="11" customFormat="1" ht="13.5">
      <c r="B196" s="186"/>
      <c r="D196" s="187" t="s">
        <v>131</v>
      </c>
      <c r="E196" s="188" t="s">
        <v>5</v>
      </c>
      <c r="F196" s="189" t="s">
        <v>268</v>
      </c>
      <c r="H196" s="190">
        <v>26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88" t="s">
        <v>131</v>
      </c>
      <c r="AU196" s="188" t="s">
        <v>80</v>
      </c>
      <c r="AV196" s="11" t="s">
        <v>80</v>
      </c>
      <c r="AW196" s="11" t="s">
        <v>34</v>
      </c>
      <c r="AX196" s="11" t="s">
        <v>78</v>
      </c>
      <c r="AY196" s="188" t="s">
        <v>122</v>
      </c>
    </row>
    <row r="197" spans="2:65" s="12" customFormat="1" ht="13.5">
      <c r="B197" s="195"/>
      <c r="D197" s="187" t="s">
        <v>131</v>
      </c>
      <c r="E197" s="196" t="s">
        <v>5</v>
      </c>
      <c r="F197" s="197" t="s">
        <v>149</v>
      </c>
      <c r="H197" s="196" t="s">
        <v>5</v>
      </c>
      <c r="I197" s="198"/>
      <c r="L197" s="195"/>
      <c r="M197" s="199"/>
      <c r="N197" s="200"/>
      <c r="O197" s="200"/>
      <c r="P197" s="200"/>
      <c r="Q197" s="200"/>
      <c r="R197" s="200"/>
      <c r="S197" s="200"/>
      <c r="T197" s="201"/>
      <c r="AT197" s="196" t="s">
        <v>131</v>
      </c>
      <c r="AU197" s="196" t="s">
        <v>80</v>
      </c>
      <c r="AV197" s="12" t="s">
        <v>78</v>
      </c>
      <c r="AW197" s="12" t="s">
        <v>34</v>
      </c>
      <c r="AX197" s="12" t="s">
        <v>70</v>
      </c>
      <c r="AY197" s="196" t="s">
        <v>122</v>
      </c>
    </row>
    <row r="198" spans="2:65" s="1" customFormat="1" ht="16.5" customHeight="1">
      <c r="B198" s="173"/>
      <c r="C198" s="218" t="s">
        <v>292</v>
      </c>
      <c r="D198" s="218" t="s">
        <v>205</v>
      </c>
      <c r="E198" s="219" t="s">
        <v>293</v>
      </c>
      <c r="F198" s="220" t="s">
        <v>294</v>
      </c>
      <c r="G198" s="221" t="s">
        <v>252</v>
      </c>
      <c r="H198" s="222">
        <v>64</v>
      </c>
      <c r="I198" s="223"/>
      <c r="J198" s="224">
        <f>ROUND(I198*H198,2)</f>
        <v>0</v>
      </c>
      <c r="K198" s="220" t="s">
        <v>5</v>
      </c>
      <c r="L198" s="225"/>
      <c r="M198" s="226" t="s">
        <v>5</v>
      </c>
      <c r="N198" s="227" t="s">
        <v>41</v>
      </c>
      <c r="O198" s="42"/>
      <c r="P198" s="183">
        <f>O198*H198</f>
        <v>0</v>
      </c>
      <c r="Q198" s="183">
        <v>1.4E-3</v>
      </c>
      <c r="R198" s="183">
        <f>Q198*H198</f>
        <v>8.9599999999999999E-2</v>
      </c>
      <c r="S198" s="183">
        <v>0</v>
      </c>
      <c r="T198" s="184">
        <f>S198*H198</f>
        <v>0</v>
      </c>
      <c r="AR198" s="24" t="s">
        <v>171</v>
      </c>
      <c r="AT198" s="24" t="s">
        <v>205</v>
      </c>
      <c r="AU198" s="24" t="s">
        <v>80</v>
      </c>
      <c r="AY198" s="24" t="s">
        <v>122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4" t="s">
        <v>78</v>
      </c>
      <c r="BK198" s="185">
        <f>ROUND(I198*H198,2)</f>
        <v>0</v>
      </c>
      <c r="BL198" s="24" t="s">
        <v>129</v>
      </c>
      <c r="BM198" s="24" t="s">
        <v>295</v>
      </c>
    </row>
    <row r="199" spans="2:65" s="1" customFormat="1" ht="16.5" customHeight="1">
      <c r="B199" s="173"/>
      <c r="C199" s="174" t="s">
        <v>296</v>
      </c>
      <c r="D199" s="174" t="s">
        <v>124</v>
      </c>
      <c r="E199" s="175" t="s">
        <v>297</v>
      </c>
      <c r="F199" s="176" t="s">
        <v>298</v>
      </c>
      <c r="G199" s="177" t="s">
        <v>252</v>
      </c>
      <c r="H199" s="178">
        <v>1</v>
      </c>
      <c r="I199" s="179"/>
      <c r="J199" s="180">
        <f>ROUND(I199*H199,2)</f>
        <v>0</v>
      </c>
      <c r="K199" s="176" t="s">
        <v>128</v>
      </c>
      <c r="L199" s="41"/>
      <c r="M199" s="181" t="s">
        <v>5</v>
      </c>
      <c r="N199" s="182" t="s">
        <v>41</v>
      </c>
      <c r="O199" s="42"/>
      <c r="P199" s="183">
        <f>O199*H199</f>
        <v>0</v>
      </c>
      <c r="Q199" s="183">
        <v>1E-4</v>
      </c>
      <c r="R199" s="183">
        <f>Q199*H199</f>
        <v>1E-4</v>
      </c>
      <c r="S199" s="183">
        <v>0</v>
      </c>
      <c r="T199" s="184">
        <f>S199*H199</f>
        <v>0</v>
      </c>
      <c r="AR199" s="24" t="s">
        <v>129</v>
      </c>
      <c r="AT199" s="24" t="s">
        <v>124</v>
      </c>
      <c r="AU199" s="24" t="s">
        <v>80</v>
      </c>
      <c r="AY199" s="24" t="s">
        <v>122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24" t="s">
        <v>78</v>
      </c>
      <c r="BK199" s="185">
        <f>ROUND(I199*H199,2)</f>
        <v>0</v>
      </c>
      <c r="BL199" s="24" t="s">
        <v>129</v>
      </c>
      <c r="BM199" s="24" t="s">
        <v>299</v>
      </c>
    </row>
    <row r="200" spans="2:65" s="1" customFormat="1" ht="16.5" customHeight="1">
      <c r="B200" s="173"/>
      <c r="C200" s="218" t="s">
        <v>300</v>
      </c>
      <c r="D200" s="218" t="s">
        <v>205</v>
      </c>
      <c r="E200" s="219" t="s">
        <v>301</v>
      </c>
      <c r="F200" s="220" t="s">
        <v>302</v>
      </c>
      <c r="G200" s="221" t="s">
        <v>252</v>
      </c>
      <c r="H200" s="222">
        <v>1</v>
      </c>
      <c r="I200" s="223"/>
      <c r="J200" s="224">
        <f>ROUND(I200*H200,2)</f>
        <v>0</v>
      </c>
      <c r="K200" s="220" t="s">
        <v>5</v>
      </c>
      <c r="L200" s="225"/>
      <c r="M200" s="226" t="s">
        <v>5</v>
      </c>
      <c r="N200" s="227" t="s">
        <v>41</v>
      </c>
      <c r="O200" s="42"/>
      <c r="P200" s="183">
        <f>O200*H200</f>
        <v>0</v>
      </c>
      <c r="Q200" s="183">
        <v>1.1999999999999999E-3</v>
      </c>
      <c r="R200" s="183">
        <f>Q200*H200</f>
        <v>1.1999999999999999E-3</v>
      </c>
      <c r="S200" s="183">
        <v>0</v>
      </c>
      <c r="T200" s="184">
        <f>S200*H200</f>
        <v>0</v>
      </c>
      <c r="AR200" s="24" t="s">
        <v>171</v>
      </c>
      <c r="AT200" s="24" t="s">
        <v>205</v>
      </c>
      <c r="AU200" s="24" t="s">
        <v>80</v>
      </c>
      <c r="AY200" s="24" t="s">
        <v>122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4" t="s">
        <v>78</v>
      </c>
      <c r="BK200" s="185">
        <f>ROUND(I200*H200,2)</f>
        <v>0</v>
      </c>
      <c r="BL200" s="24" t="s">
        <v>129</v>
      </c>
      <c r="BM200" s="24" t="s">
        <v>303</v>
      </c>
    </row>
    <row r="201" spans="2:65" s="1" customFormat="1" ht="16.5" customHeight="1">
      <c r="B201" s="173"/>
      <c r="C201" s="174" t="s">
        <v>304</v>
      </c>
      <c r="D201" s="174" t="s">
        <v>124</v>
      </c>
      <c r="E201" s="175" t="s">
        <v>305</v>
      </c>
      <c r="F201" s="176" t="s">
        <v>306</v>
      </c>
      <c r="G201" s="177" t="s">
        <v>252</v>
      </c>
      <c r="H201" s="178">
        <v>26</v>
      </c>
      <c r="I201" s="179"/>
      <c r="J201" s="180">
        <f>ROUND(I201*H201,2)</f>
        <v>0</v>
      </c>
      <c r="K201" s="176" t="s">
        <v>128</v>
      </c>
      <c r="L201" s="41"/>
      <c r="M201" s="181" t="s">
        <v>5</v>
      </c>
      <c r="N201" s="182" t="s">
        <v>41</v>
      </c>
      <c r="O201" s="42"/>
      <c r="P201" s="183">
        <f>O201*H201</f>
        <v>0</v>
      </c>
      <c r="Q201" s="183">
        <v>7.2000000000000005E-4</v>
      </c>
      <c r="R201" s="183">
        <f>Q201*H201</f>
        <v>1.8720000000000001E-2</v>
      </c>
      <c r="S201" s="183">
        <v>0</v>
      </c>
      <c r="T201" s="184">
        <f>S201*H201</f>
        <v>0</v>
      </c>
      <c r="AR201" s="24" t="s">
        <v>129</v>
      </c>
      <c r="AT201" s="24" t="s">
        <v>124</v>
      </c>
      <c r="AU201" s="24" t="s">
        <v>80</v>
      </c>
      <c r="AY201" s="24" t="s">
        <v>122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4" t="s">
        <v>78</v>
      </c>
      <c r="BK201" s="185">
        <f>ROUND(I201*H201,2)</f>
        <v>0</v>
      </c>
      <c r="BL201" s="24" t="s">
        <v>129</v>
      </c>
      <c r="BM201" s="24" t="s">
        <v>307</v>
      </c>
    </row>
    <row r="202" spans="2:65" s="11" customFormat="1" ht="13.5">
      <c r="B202" s="186"/>
      <c r="D202" s="187" t="s">
        <v>131</v>
      </c>
      <c r="E202" s="188" t="s">
        <v>5</v>
      </c>
      <c r="F202" s="189" t="s">
        <v>308</v>
      </c>
      <c r="H202" s="190">
        <v>26</v>
      </c>
      <c r="I202" s="191"/>
      <c r="L202" s="186"/>
      <c r="M202" s="192"/>
      <c r="N202" s="193"/>
      <c r="O202" s="193"/>
      <c r="P202" s="193"/>
      <c r="Q202" s="193"/>
      <c r="R202" s="193"/>
      <c r="S202" s="193"/>
      <c r="T202" s="194"/>
      <c r="AT202" s="188" t="s">
        <v>131</v>
      </c>
      <c r="AU202" s="188" t="s">
        <v>80</v>
      </c>
      <c r="AV202" s="11" t="s">
        <v>80</v>
      </c>
      <c r="AW202" s="11" t="s">
        <v>34</v>
      </c>
      <c r="AX202" s="11" t="s">
        <v>78</v>
      </c>
      <c r="AY202" s="188" t="s">
        <v>122</v>
      </c>
    </row>
    <row r="203" spans="2:65" s="1" customFormat="1" ht="25.5" customHeight="1">
      <c r="B203" s="173"/>
      <c r="C203" s="218" t="s">
        <v>309</v>
      </c>
      <c r="D203" s="218" t="s">
        <v>205</v>
      </c>
      <c r="E203" s="219" t="s">
        <v>310</v>
      </c>
      <c r="F203" s="220" t="s">
        <v>311</v>
      </c>
      <c r="G203" s="221" t="s">
        <v>252</v>
      </c>
      <c r="H203" s="222">
        <v>26</v>
      </c>
      <c r="I203" s="223"/>
      <c r="J203" s="224">
        <f>ROUND(I203*H203,2)</f>
        <v>0</v>
      </c>
      <c r="K203" s="220" t="s">
        <v>5</v>
      </c>
      <c r="L203" s="225"/>
      <c r="M203" s="226" t="s">
        <v>5</v>
      </c>
      <c r="N203" s="227" t="s">
        <v>41</v>
      </c>
      <c r="O203" s="42"/>
      <c r="P203" s="183">
        <f>O203*H203</f>
        <v>0</v>
      </c>
      <c r="Q203" s="183">
        <v>7.1999999999999998E-3</v>
      </c>
      <c r="R203" s="183">
        <f>Q203*H203</f>
        <v>0.18720000000000001</v>
      </c>
      <c r="S203" s="183">
        <v>0</v>
      </c>
      <c r="T203" s="184">
        <f>S203*H203</f>
        <v>0</v>
      </c>
      <c r="AR203" s="24" t="s">
        <v>171</v>
      </c>
      <c r="AT203" s="24" t="s">
        <v>205</v>
      </c>
      <c r="AU203" s="24" t="s">
        <v>80</v>
      </c>
      <c r="AY203" s="24" t="s">
        <v>122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4" t="s">
        <v>78</v>
      </c>
      <c r="BK203" s="185">
        <f>ROUND(I203*H203,2)</f>
        <v>0</v>
      </c>
      <c r="BL203" s="24" t="s">
        <v>129</v>
      </c>
      <c r="BM203" s="24" t="s">
        <v>312</v>
      </c>
    </row>
    <row r="204" spans="2:65" s="1" customFormat="1" ht="16.5" customHeight="1">
      <c r="B204" s="173"/>
      <c r="C204" s="174" t="s">
        <v>313</v>
      </c>
      <c r="D204" s="174" t="s">
        <v>124</v>
      </c>
      <c r="E204" s="175" t="s">
        <v>314</v>
      </c>
      <c r="F204" s="176" t="s">
        <v>315</v>
      </c>
      <c r="G204" s="177" t="s">
        <v>239</v>
      </c>
      <c r="H204" s="178">
        <v>146</v>
      </c>
      <c r="I204" s="179"/>
      <c r="J204" s="180">
        <f>ROUND(I204*H204,2)</f>
        <v>0</v>
      </c>
      <c r="K204" s="176" t="s">
        <v>128</v>
      </c>
      <c r="L204" s="41"/>
      <c r="M204" s="181" t="s">
        <v>5</v>
      </c>
      <c r="N204" s="182" t="s">
        <v>41</v>
      </c>
      <c r="O204" s="42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4" t="s">
        <v>129</v>
      </c>
      <c r="AT204" s="24" t="s">
        <v>124</v>
      </c>
      <c r="AU204" s="24" t="s">
        <v>80</v>
      </c>
      <c r="AY204" s="24" t="s">
        <v>122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4" t="s">
        <v>78</v>
      </c>
      <c r="BK204" s="185">
        <f>ROUND(I204*H204,2)</f>
        <v>0</v>
      </c>
      <c r="BL204" s="24" t="s">
        <v>129</v>
      </c>
      <c r="BM204" s="24" t="s">
        <v>316</v>
      </c>
    </row>
    <row r="205" spans="2:65" s="11" customFormat="1" ht="13.5">
      <c r="B205" s="186"/>
      <c r="D205" s="187" t="s">
        <v>131</v>
      </c>
      <c r="E205" s="188" t="s">
        <v>5</v>
      </c>
      <c r="F205" s="189" t="s">
        <v>241</v>
      </c>
      <c r="H205" s="190">
        <v>146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88" t="s">
        <v>131</v>
      </c>
      <c r="AU205" s="188" t="s">
        <v>80</v>
      </c>
      <c r="AV205" s="11" t="s">
        <v>80</v>
      </c>
      <c r="AW205" s="11" t="s">
        <v>34</v>
      </c>
      <c r="AX205" s="11" t="s">
        <v>78</v>
      </c>
      <c r="AY205" s="188" t="s">
        <v>122</v>
      </c>
    </row>
    <row r="206" spans="2:65" s="1" customFormat="1" ht="16.5" customHeight="1">
      <c r="B206" s="173"/>
      <c r="C206" s="174" t="s">
        <v>317</v>
      </c>
      <c r="D206" s="174" t="s">
        <v>124</v>
      </c>
      <c r="E206" s="175" t="s">
        <v>318</v>
      </c>
      <c r="F206" s="176" t="s">
        <v>319</v>
      </c>
      <c r="G206" s="177" t="s">
        <v>239</v>
      </c>
      <c r="H206" s="178">
        <v>198.1</v>
      </c>
      <c r="I206" s="179"/>
      <c r="J206" s="180">
        <f>ROUND(I206*H206,2)</f>
        <v>0</v>
      </c>
      <c r="K206" s="176" t="s">
        <v>128</v>
      </c>
      <c r="L206" s="41"/>
      <c r="M206" s="181" t="s">
        <v>5</v>
      </c>
      <c r="N206" s="182" t="s">
        <v>41</v>
      </c>
      <c r="O206" s="42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24" t="s">
        <v>129</v>
      </c>
      <c r="AT206" s="24" t="s">
        <v>124</v>
      </c>
      <c r="AU206" s="24" t="s">
        <v>80</v>
      </c>
      <c r="AY206" s="24" t="s">
        <v>122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4" t="s">
        <v>78</v>
      </c>
      <c r="BK206" s="185">
        <f>ROUND(I206*H206,2)</f>
        <v>0</v>
      </c>
      <c r="BL206" s="24" t="s">
        <v>129</v>
      </c>
      <c r="BM206" s="24" t="s">
        <v>320</v>
      </c>
    </row>
    <row r="207" spans="2:65" s="11" customFormat="1" ht="13.5">
      <c r="B207" s="186"/>
      <c r="D207" s="187" t="s">
        <v>131</v>
      </c>
      <c r="E207" s="188" t="s">
        <v>5</v>
      </c>
      <c r="F207" s="189" t="s">
        <v>282</v>
      </c>
      <c r="H207" s="190">
        <v>198.1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88" t="s">
        <v>131</v>
      </c>
      <c r="AU207" s="188" t="s">
        <v>80</v>
      </c>
      <c r="AV207" s="11" t="s">
        <v>80</v>
      </c>
      <c r="AW207" s="11" t="s">
        <v>34</v>
      </c>
      <c r="AX207" s="11" t="s">
        <v>78</v>
      </c>
      <c r="AY207" s="188" t="s">
        <v>122</v>
      </c>
    </row>
    <row r="208" spans="2:65" s="12" customFormat="1" ht="13.5">
      <c r="B208" s="195"/>
      <c r="D208" s="187" t="s">
        <v>131</v>
      </c>
      <c r="E208" s="196" t="s">
        <v>5</v>
      </c>
      <c r="F208" s="197" t="s">
        <v>149</v>
      </c>
      <c r="H208" s="196" t="s">
        <v>5</v>
      </c>
      <c r="I208" s="198"/>
      <c r="L208" s="195"/>
      <c r="M208" s="199"/>
      <c r="N208" s="200"/>
      <c r="O208" s="200"/>
      <c r="P208" s="200"/>
      <c r="Q208" s="200"/>
      <c r="R208" s="200"/>
      <c r="S208" s="200"/>
      <c r="T208" s="201"/>
      <c r="AT208" s="196" t="s">
        <v>131</v>
      </c>
      <c r="AU208" s="196" t="s">
        <v>80</v>
      </c>
      <c r="AV208" s="12" t="s">
        <v>78</v>
      </c>
      <c r="AW208" s="12" t="s">
        <v>34</v>
      </c>
      <c r="AX208" s="12" t="s">
        <v>70</v>
      </c>
      <c r="AY208" s="196" t="s">
        <v>122</v>
      </c>
    </row>
    <row r="209" spans="2:65" s="1" customFormat="1" ht="25.5" customHeight="1">
      <c r="B209" s="173"/>
      <c r="C209" s="174" t="s">
        <v>321</v>
      </c>
      <c r="D209" s="174" t="s">
        <v>124</v>
      </c>
      <c r="E209" s="175" t="s">
        <v>322</v>
      </c>
      <c r="F209" s="176" t="s">
        <v>323</v>
      </c>
      <c r="G209" s="177" t="s">
        <v>252</v>
      </c>
      <c r="H209" s="178">
        <v>4</v>
      </c>
      <c r="I209" s="179"/>
      <c r="J209" s="180">
        <f>ROUND(I209*H209,2)</f>
        <v>0</v>
      </c>
      <c r="K209" s="176" t="s">
        <v>128</v>
      </c>
      <c r="L209" s="41"/>
      <c r="M209" s="181" t="s">
        <v>5</v>
      </c>
      <c r="N209" s="182" t="s">
        <v>41</v>
      </c>
      <c r="O209" s="42"/>
      <c r="P209" s="183">
        <f>O209*H209</f>
        <v>0</v>
      </c>
      <c r="Q209" s="183">
        <v>2.2568899999999998</v>
      </c>
      <c r="R209" s="183">
        <f>Q209*H209</f>
        <v>9.0275599999999994</v>
      </c>
      <c r="S209" s="183">
        <v>0</v>
      </c>
      <c r="T209" s="184">
        <f>S209*H209</f>
        <v>0</v>
      </c>
      <c r="AR209" s="24" t="s">
        <v>129</v>
      </c>
      <c r="AT209" s="24" t="s">
        <v>124</v>
      </c>
      <c r="AU209" s="24" t="s">
        <v>80</v>
      </c>
      <c r="AY209" s="24" t="s">
        <v>122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4" t="s">
        <v>78</v>
      </c>
      <c r="BK209" s="185">
        <f>ROUND(I209*H209,2)</f>
        <v>0</v>
      </c>
      <c r="BL209" s="24" t="s">
        <v>129</v>
      </c>
      <c r="BM209" s="24" t="s">
        <v>324</v>
      </c>
    </row>
    <row r="210" spans="2:65" s="11" customFormat="1" ht="13.5">
      <c r="B210" s="186"/>
      <c r="D210" s="187" t="s">
        <v>131</v>
      </c>
      <c r="E210" s="188" t="s">
        <v>5</v>
      </c>
      <c r="F210" s="189" t="s">
        <v>129</v>
      </c>
      <c r="H210" s="190">
        <v>4</v>
      </c>
      <c r="I210" s="191"/>
      <c r="L210" s="186"/>
      <c r="M210" s="192"/>
      <c r="N210" s="193"/>
      <c r="O210" s="193"/>
      <c r="P210" s="193"/>
      <c r="Q210" s="193"/>
      <c r="R210" s="193"/>
      <c r="S210" s="193"/>
      <c r="T210" s="194"/>
      <c r="AT210" s="188" t="s">
        <v>131</v>
      </c>
      <c r="AU210" s="188" t="s">
        <v>80</v>
      </c>
      <c r="AV210" s="11" t="s">
        <v>80</v>
      </c>
      <c r="AW210" s="11" t="s">
        <v>34</v>
      </c>
      <c r="AX210" s="11" t="s">
        <v>78</v>
      </c>
      <c r="AY210" s="188" t="s">
        <v>122</v>
      </c>
    </row>
    <row r="211" spans="2:65" s="12" customFormat="1" ht="13.5">
      <c r="B211" s="195"/>
      <c r="D211" s="187" t="s">
        <v>131</v>
      </c>
      <c r="E211" s="196" t="s">
        <v>5</v>
      </c>
      <c r="F211" s="197" t="s">
        <v>149</v>
      </c>
      <c r="H211" s="196" t="s">
        <v>5</v>
      </c>
      <c r="I211" s="198"/>
      <c r="L211" s="195"/>
      <c r="M211" s="199"/>
      <c r="N211" s="200"/>
      <c r="O211" s="200"/>
      <c r="P211" s="200"/>
      <c r="Q211" s="200"/>
      <c r="R211" s="200"/>
      <c r="S211" s="200"/>
      <c r="T211" s="201"/>
      <c r="AT211" s="196" t="s">
        <v>131</v>
      </c>
      <c r="AU211" s="196" t="s">
        <v>80</v>
      </c>
      <c r="AV211" s="12" t="s">
        <v>78</v>
      </c>
      <c r="AW211" s="12" t="s">
        <v>34</v>
      </c>
      <c r="AX211" s="12" t="s">
        <v>70</v>
      </c>
      <c r="AY211" s="196" t="s">
        <v>122</v>
      </c>
    </row>
    <row r="212" spans="2:65" s="1" customFormat="1" ht="25.5" customHeight="1">
      <c r="B212" s="173"/>
      <c r="C212" s="218" t="s">
        <v>325</v>
      </c>
      <c r="D212" s="218" t="s">
        <v>205</v>
      </c>
      <c r="E212" s="219" t="s">
        <v>326</v>
      </c>
      <c r="F212" s="220" t="s">
        <v>327</v>
      </c>
      <c r="G212" s="221" t="s">
        <v>252</v>
      </c>
      <c r="H212" s="222">
        <v>4</v>
      </c>
      <c r="I212" s="223"/>
      <c r="J212" s="224">
        <f>ROUND(I212*H212,2)</f>
        <v>0</v>
      </c>
      <c r="K212" s="220" t="s">
        <v>128</v>
      </c>
      <c r="L212" s="225"/>
      <c r="M212" s="226" t="s">
        <v>5</v>
      </c>
      <c r="N212" s="227" t="s">
        <v>41</v>
      </c>
      <c r="O212" s="42"/>
      <c r="P212" s="183">
        <f>O212*H212</f>
        <v>0</v>
      </c>
      <c r="Q212" s="183">
        <v>1.6</v>
      </c>
      <c r="R212" s="183">
        <f>Q212*H212</f>
        <v>6.4</v>
      </c>
      <c r="S212" s="183">
        <v>0</v>
      </c>
      <c r="T212" s="184">
        <f>S212*H212</f>
        <v>0</v>
      </c>
      <c r="AR212" s="24" t="s">
        <v>171</v>
      </c>
      <c r="AT212" s="24" t="s">
        <v>205</v>
      </c>
      <c r="AU212" s="24" t="s">
        <v>80</v>
      </c>
      <c r="AY212" s="24" t="s">
        <v>122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4" t="s">
        <v>78</v>
      </c>
      <c r="BK212" s="185">
        <f>ROUND(I212*H212,2)</f>
        <v>0</v>
      </c>
      <c r="BL212" s="24" t="s">
        <v>129</v>
      </c>
      <c r="BM212" s="24" t="s">
        <v>328</v>
      </c>
    </row>
    <row r="213" spans="2:65" s="11" customFormat="1" ht="13.5">
      <c r="B213" s="186"/>
      <c r="D213" s="187" t="s">
        <v>131</v>
      </c>
      <c r="E213" s="188" t="s">
        <v>5</v>
      </c>
      <c r="F213" s="189" t="s">
        <v>129</v>
      </c>
      <c r="H213" s="190">
        <v>4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88" t="s">
        <v>131</v>
      </c>
      <c r="AU213" s="188" t="s">
        <v>80</v>
      </c>
      <c r="AV213" s="11" t="s">
        <v>80</v>
      </c>
      <c r="AW213" s="11" t="s">
        <v>34</v>
      </c>
      <c r="AX213" s="11" t="s">
        <v>78</v>
      </c>
      <c r="AY213" s="188" t="s">
        <v>122</v>
      </c>
    </row>
    <row r="214" spans="2:65" s="1" customFormat="1" ht="16.5" customHeight="1">
      <c r="B214" s="173"/>
      <c r="C214" s="218" t="s">
        <v>329</v>
      </c>
      <c r="D214" s="218" t="s">
        <v>205</v>
      </c>
      <c r="E214" s="219" t="s">
        <v>330</v>
      </c>
      <c r="F214" s="220" t="s">
        <v>331</v>
      </c>
      <c r="G214" s="221" t="s">
        <v>252</v>
      </c>
      <c r="H214" s="222">
        <v>12</v>
      </c>
      <c r="I214" s="223"/>
      <c r="J214" s="224">
        <f>ROUND(I214*H214,2)</f>
        <v>0</v>
      </c>
      <c r="K214" s="220" t="s">
        <v>5</v>
      </c>
      <c r="L214" s="225"/>
      <c r="M214" s="226" t="s">
        <v>5</v>
      </c>
      <c r="N214" s="227" t="s">
        <v>41</v>
      </c>
      <c r="O214" s="42"/>
      <c r="P214" s="183">
        <f>O214*H214</f>
        <v>0</v>
      </c>
      <c r="Q214" s="183">
        <v>2E-3</v>
      </c>
      <c r="R214" s="183">
        <f>Q214*H214</f>
        <v>2.4E-2</v>
      </c>
      <c r="S214" s="183">
        <v>0</v>
      </c>
      <c r="T214" s="184">
        <f>S214*H214</f>
        <v>0</v>
      </c>
      <c r="AR214" s="24" t="s">
        <v>171</v>
      </c>
      <c r="AT214" s="24" t="s">
        <v>205</v>
      </c>
      <c r="AU214" s="24" t="s">
        <v>80</v>
      </c>
      <c r="AY214" s="24" t="s">
        <v>122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4" t="s">
        <v>78</v>
      </c>
      <c r="BK214" s="185">
        <f>ROUND(I214*H214,2)</f>
        <v>0</v>
      </c>
      <c r="BL214" s="24" t="s">
        <v>129</v>
      </c>
      <c r="BM214" s="24" t="s">
        <v>332</v>
      </c>
    </row>
    <row r="215" spans="2:65" s="11" customFormat="1" ht="13.5">
      <c r="B215" s="186"/>
      <c r="D215" s="187" t="s">
        <v>131</v>
      </c>
      <c r="E215" s="188" t="s">
        <v>5</v>
      </c>
      <c r="F215" s="189" t="s">
        <v>190</v>
      </c>
      <c r="H215" s="190">
        <v>12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88" t="s">
        <v>131</v>
      </c>
      <c r="AU215" s="188" t="s">
        <v>80</v>
      </c>
      <c r="AV215" s="11" t="s">
        <v>80</v>
      </c>
      <c r="AW215" s="11" t="s">
        <v>34</v>
      </c>
      <c r="AX215" s="11" t="s">
        <v>78</v>
      </c>
      <c r="AY215" s="188" t="s">
        <v>122</v>
      </c>
    </row>
    <row r="216" spans="2:65" s="1" customFormat="1" ht="16.5" customHeight="1">
      <c r="B216" s="173"/>
      <c r="C216" s="218" t="s">
        <v>333</v>
      </c>
      <c r="D216" s="218" t="s">
        <v>205</v>
      </c>
      <c r="E216" s="219" t="s">
        <v>334</v>
      </c>
      <c r="F216" s="220" t="s">
        <v>335</v>
      </c>
      <c r="G216" s="221" t="s">
        <v>252</v>
      </c>
      <c r="H216" s="222">
        <v>4</v>
      </c>
      <c r="I216" s="223"/>
      <c r="J216" s="224">
        <f>ROUND(I216*H216,2)</f>
        <v>0</v>
      </c>
      <c r="K216" s="220" t="s">
        <v>5</v>
      </c>
      <c r="L216" s="225"/>
      <c r="M216" s="226" t="s">
        <v>5</v>
      </c>
      <c r="N216" s="227" t="s">
        <v>41</v>
      </c>
      <c r="O216" s="42"/>
      <c r="P216" s="183">
        <f>O216*H216</f>
        <v>0</v>
      </c>
      <c r="Q216" s="183">
        <v>0.25</v>
      </c>
      <c r="R216" s="183">
        <f>Q216*H216</f>
        <v>1</v>
      </c>
      <c r="S216" s="183">
        <v>0</v>
      </c>
      <c r="T216" s="184">
        <f>S216*H216</f>
        <v>0</v>
      </c>
      <c r="AR216" s="24" t="s">
        <v>171</v>
      </c>
      <c r="AT216" s="24" t="s">
        <v>205</v>
      </c>
      <c r="AU216" s="24" t="s">
        <v>80</v>
      </c>
      <c r="AY216" s="24" t="s">
        <v>122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4" t="s">
        <v>78</v>
      </c>
      <c r="BK216" s="185">
        <f>ROUND(I216*H216,2)</f>
        <v>0</v>
      </c>
      <c r="BL216" s="24" t="s">
        <v>129</v>
      </c>
      <c r="BM216" s="24" t="s">
        <v>336</v>
      </c>
    </row>
    <row r="217" spans="2:65" s="1" customFormat="1" ht="38.25" customHeight="1">
      <c r="B217" s="173"/>
      <c r="C217" s="218" t="s">
        <v>337</v>
      </c>
      <c r="D217" s="218" t="s">
        <v>205</v>
      </c>
      <c r="E217" s="219" t="s">
        <v>338</v>
      </c>
      <c r="F217" s="220" t="s">
        <v>339</v>
      </c>
      <c r="G217" s="221" t="s">
        <v>252</v>
      </c>
      <c r="H217" s="222">
        <v>4</v>
      </c>
      <c r="I217" s="223"/>
      <c r="J217" s="224">
        <f>ROUND(I217*H217,2)</f>
        <v>0</v>
      </c>
      <c r="K217" s="220" t="s">
        <v>5</v>
      </c>
      <c r="L217" s="225"/>
      <c r="M217" s="226" t="s">
        <v>5</v>
      </c>
      <c r="N217" s="227" t="s">
        <v>41</v>
      </c>
      <c r="O217" s="42"/>
      <c r="P217" s="183">
        <f>O217*H217</f>
        <v>0</v>
      </c>
      <c r="Q217" s="183">
        <v>0.5</v>
      </c>
      <c r="R217" s="183">
        <f>Q217*H217</f>
        <v>2</v>
      </c>
      <c r="S217" s="183">
        <v>0</v>
      </c>
      <c r="T217" s="184">
        <f>S217*H217</f>
        <v>0</v>
      </c>
      <c r="AR217" s="24" t="s">
        <v>171</v>
      </c>
      <c r="AT217" s="24" t="s">
        <v>205</v>
      </c>
      <c r="AU217" s="24" t="s">
        <v>80</v>
      </c>
      <c r="AY217" s="24" t="s">
        <v>122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24" t="s">
        <v>78</v>
      </c>
      <c r="BK217" s="185">
        <f>ROUND(I217*H217,2)</f>
        <v>0</v>
      </c>
      <c r="BL217" s="24" t="s">
        <v>129</v>
      </c>
      <c r="BM217" s="24" t="s">
        <v>340</v>
      </c>
    </row>
    <row r="218" spans="2:65" s="1" customFormat="1" ht="16.5" customHeight="1">
      <c r="B218" s="173"/>
      <c r="C218" s="218" t="s">
        <v>341</v>
      </c>
      <c r="D218" s="218" t="s">
        <v>205</v>
      </c>
      <c r="E218" s="219" t="s">
        <v>342</v>
      </c>
      <c r="F218" s="220" t="s">
        <v>343</v>
      </c>
      <c r="G218" s="221" t="s">
        <v>252</v>
      </c>
      <c r="H218" s="222">
        <v>4</v>
      </c>
      <c r="I218" s="223"/>
      <c r="J218" s="224">
        <f>ROUND(I218*H218,2)</f>
        <v>0</v>
      </c>
      <c r="K218" s="220" t="s">
        <v>5</v>
      </c>
      <c r="L218" s="225"/>
      <c r="M218" s="226" t="s">
        <v>5</v>
      </c>
      <c r="N218" s="227" t="s">
        <v>41</v>
      </c>
      <c r="O218" s="42"/>
      <c r="P218" s="183">
        <f>O218*H218</f>
        <v>0</v>
      </c>
      <c r="Q218" s="183">
        <v>0.58499999999999996</v>
      </c>
      <c r="R218" s="183">
        <f>Q218*H218</f>
        <v>2.34</v>
      </c>
      <c r="S218" s="183">
        <v>0</v>
      </c>
      <c r="T218" s="184">
        <f>S218*H218</f>
        <v>0</v>
      </c>
      <c r="AR218" s="24" t="s">
        <v>171</v>
      </c>
      <c r="AT218" s="24" t="s">
        <v>205</v>
      </c>
      <c r="AU218" s="24" t="s">
        <v>80</v>
      </c>
      <c r="AY218" s="24" t="s">
        <v>122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4" t="s">
        <v>78</v>
      </c>
      <c r="BK218" s="185">
        <f>ROUND(I218*H218,2)</f>
        <v>0</v>
      </c>
      <c r="BL218" s="24" t="s">
        <v>129</v>
      </c>
      <c r="BM218" s="24" t="s">
        <v>344</v>
      </c>
    </row>
    <row r="219" spans="2:65" s="1" customFormat="1" ht="25.5" customHeight="1">
      <c r="B219" s="173"/>
      <c r="C219" s="174" t="s">
        <v>345</v>
      </c>
      <c r="D219" s="174" t="s">
        <v>124</v>
      </c>
      <c r="E219" s="175" t="s">
        <v>346</v>
      </c>
      <c r="F219" s="176" t="s">
        <v>347</v>
      </c>
      <c r="G219" s="177" t="s">
        <v>252</v>
      </c>
      <c r="H219" s="178">
        <v>26</v>
      </c>
      <c r="I219" s="179"/>
      <c r="J219" s="180">
        <f>ROUND(I219*H219,2)</f>
        <v>0</v>
      </c>
      <c r="K219" s="176" t="s">
        <v>5</v>
      </c>
      <c r="L219" s="41"/>
      <c r="M219" s="181" t="s">
        <v>5</v>
      </c>
      <c r="N219" s="182" t="s">
        <v>41</v>
      </c>
      <c r="O219" s="42"/>
      <c r="P219" s="183">
        <f>O219*H219</f>
        <v>0</v>
      </c>
      <c r="Q219" s="183">
        <v>4.5359999999999998E-2</v>
      </c>
      <c r="R219" s="183">
        <f>Q219*H219</f>
        <v>1.17936</v>
      </c>
      <c r="S219" s="183">
        <v>0</v>
      </c>
      <c r="T219" s="184">
        <f>S219*H219</f>
        <v>0</v>
      </c>
      <c r="AR219" s="24" t="s">
        <v>129</v>
      </c>
      <c r="AT219" s="24" t="s">
        <v>124</v>
      </c>
      <c r="AU219" s="24" t="s">
        <v>80</v>
      </c>
      <c r="AY219" s="24" t="s">
        <v>122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4" t="s">
        <v>78</v>
      </c>
      <c r="BK219" s="185">
        <f>ROUND(I219*H219,2)</f>
        <v>0</v>
      </c>
      <c r="BL219" s="24" t="s">
        <v>129</v>
      </c>
      <c r="BM219" s="24" t="s">
        <v>348</v>
      </c>
    </row>
    <row r="220" spans="2:65" s="12" customFormat="1" ht="13.5">
      <c r="B220" s="195"/>
      <c r="D220" s="187" t="s">
        <v>131</v>
      </c>
      <c r="E220" s="196" t="s">
        <v>5</v>
      </c>
      <c r="F220" s="197" t="s">
        <v>349</v>
      </c>
      <c r="H220" s="196" t="s">
        <v>5</v>
      </c>
      <c r="I220" s="198"/>
      <c r="L220" s="195"/>
      <c r="M220" s="199"/>
      <c r="N220" s="200"/>
      <c r="O220" s="200"/>
      <c r="P220" s="200"/>
      <c r="Q220" s="200"/>
      <c r="R220" s="200"/>
      <c r="S220" s="200"/>
      <c r="T220" s="201"/>
      <c r="AT220" s="196" t="s">
        <v>131</v>
      </c>
      <c r="AU220" s="196" t="s">
        <v>80</v>
      </c>
      <c r="AV220" s="12" t="s">
        <v>78</v>
      </c>
      <c r="AW220" s="12" t="s">
        <v>34</v>
      </c>
      <c r="AX220" s="12" t="s">
        <v>70</v>
      </c>
      <c r="AY220" s="196" t="s">
        <v>122</v>
      </c>
    </row>
    <row r="221" spans="2:65" s="11" customFormat="1" ht="13.5">
      <c r="B221" s="186"/>
      <c r="D221" s="187" t="s">
        <v>131</v>
      </c>
      <c r="E221" s="188" t="s">
        <v>5</v>
      </c>
      <c r="F221" s="189" t="s">
        <v>268</v>
      </c>
      <c r="H221" s="190">
        <v>26</v>
      </c>
      <c r="I221" s="191"/>
      <c r="L221" s="186"/>
      <c r="M221" s="192"/>
      <c r="N221" s="193"/>
      <c r="O221" s="193"/>
      <c r="P221" s="193"/>
      <c r="Q221" s="193"/>
      <c r="R221" s="193"/>
      <c r="S221" s="193"/>
      <c r="T221" s="194"/>
      <c r="AT221" s="188" t="s">
        <v>131</v>
      </c>
      <c r="AU221" s="188" t="s">
        <v>80</v>
      </c>
      <c r="AV221" s="11" t="s">
        <v>80</v>
      </c>
      <c r="AW221" s="11" t="s">
        <v>34</v>
      </c>
      <c r="AX221" s="11" t="s">
        <v>78</v>
      </c>
      <c r="AY221" s="188" t="s">
        <v>122</v>
      </c>
    </row>
    <row r="222" spans="2:65" s="12" customFormat="1" ht="13.5">
      <c r="B222" s="195"/>
      <c r="D222" s="187" t="s">
        <v>131</v>
      </c>
      <c r="E222" s="196" t="s">
        <v>5</v>
      </c>
      <c r="F222" s="197" t="s">
        <v>149</v>
      </c>
      <c r="H222" s="196" t="s">
        <v>5</v>
      </c>
      <c r="I222" s="198"/>
      <c r="L222" s="195"/>
      <c r="M222" s="199"/>
      <c r="N222" s="200"/>
      <c r="O222" s="200"/>
      <c r="P222" s="200"/>
      <c r="Q222" s="200"/>
      <c r="R222" s="200"/>
      <c r="S222" s="200"/>
      <c r="T222" s="201"/>
      <c r="AT222" s="196" t="s">
        <v>131</v>
      </c>
      <c r="AU222" s="196" t="s">
        <v>80</v>
      </c>
      <c r="AV222" s="12" t="s">
        <v>78</v>
      </c>
      <c r="AW222" s="12" t="s">
        <v>34</v>
      </c>
      <c r="AX222" s="12" t="s">
        <v>70</v>
      </c>
      <c r="AY222" s="196" t="s">
        <v>122</v>
      </c>
    </row>
    <row r="223" spans="2:65" s="1" customFormat="1" ht="25.5" customHeight="1">
      <c r="B223" s="173"/>
      <c r="C223" s="174" t="s">
        <v>350</v>
      </c>
      <c r="D223" s="174" t="s">
        <v>124</v>
      </c>
      <c r="E223" s="175" t="s">
        <v>351</v>
      </c>
      <c r="F223" s="176" t="s">
        <v>352</v>
      </c>
      <c r="G223" s="177" t="s">
        <v>252</v>
      </c>
      <c r="H223" s="178">
        <v>26</v>
      </c>
      <c r="I223" s="179"/>
      <c r="J223" s="180">
        <f>ROUND(I223*H223,2)</f>
        <v>0</v>
      </c>
      <c r="K223" s="176" t="s">
        <v>5</v>
      </c>
      <c r="L223" s="41"/>
      <c r="M223" s="181" t="s">
        <v>5</v>
      </c>
      <c r="N223" s="182" t="s">
        <v>41</v>
      </c>
      <c r="O223" s="42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24" t="s">
        <v>129</v>
      </c>
      <c r="AT223" s="24" t="s">
        <v>124</v>
      </c>
      <c r="AU223" s="24" t="s">
        <v>80</v>
      </c>
      <c r="AY223" s="24" t="s">
        <v>122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4" t="s">
        <v>78</v>
      </c>
      <c r="BK223" s="185">
        <f>ROUND(I223*H223,2)</f>
        <v>0</v>
      </c>
      <c r="BL223" s="24" t="s">
        <v>129</v>
      </c>
      <c r="BM223" s="24" t="s">
        <v>353</v>
      </c>
    </row>
    <row r="224" spans="2:65" s="1" customFormat="1" ht="16.5" customHeight="1">
      <c r="B224" s="173"/>
      <c r="C224" s="174" t="s">
        <v>354</v>
      </c>
      <c r="D224" s="174" t="s">
        <v>124</v>
      </c>
      <c r="E224" s="175" t="s">
        <v>355</v>
      </c>
      <c r="F224" s="176" t="s">
        <v>356</v>
      </c>
      <c r="G224" s="177" t="s">
        <v>357</v>
      </c>
      <c r="H224" s="178">
        <v>1</v>
      </c>
      <c r="I224" s="179"/>
      <c r="J224" s="180">
        <f>ROUND(I224*H224,2)</f>
        <v>0</v>
      </c>
      <c r="K224" s="176" t="s">
        <v>5</v>
      </c>
      <c r="L224" s="41"/>
      <c r="M224" s="181" t="s">
        <v>5</v>
      </c>
      <c r="N224" s="182" t="s">
        <v>41</v>
      </c>
      <c r="O224" s="42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24" t="s">
        <v>129</v>
      </c>
      <c r="AT224" s="24" t="s">
        <v>124</v>
      </c>
      <c r="AU224" s="24" t="s">
        <v>80</v>
      </c>
      <c r="AY224" s="24" t="s">
        <v>122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4" t="s">
        <v>78</v>
      </c>
      <c r="BK224" s="185">
        <f>ROUND(I224*H224,2)</f>
        <v>0</v>
      </c>
      <c r="BL224" s="24" t="s">
        <v>129</v>
      </c>
      <c r="BM224" s="24" t="s">
        <v>358</v>
      </c>
    </row>
    <row r="225" spans="2:65" s="1" customFormat="1" ht="25.5" customHeight="1">
      <c r="B225" s="173"/>
      <c r="C225" s="174" t="s">
        <v>359</v>
      </c>
      <c r="D225" s="174" t="s">
        <v>124</v>
      </c>
      <c r="E225" s="175" t="s">
        <v>360</v>
      </c>
      <c r="F225" s="176" t="s">
        <v>361</v>
      </c>
      <c r="G225" s="177" t="s">
        <v>357</v>
      </c>
      <c r="H225" s="178">
        <v>1</v>
      </c>
      <c r="I225" s="179"/>
      <c r="J225" s="180">
        <f>ROUND(I225*H225,2)</f>
        <v>0</v>
      </c>
      <c r="K225" s="176" t="s">
        <v>5</v>
      </c>
      <c r="L225" s="41"/>
      <c r="M225" s="181" t="s">
        <v>5</v>
      </c>
      <c r="N225" s="182" t="s">
        <v>41</v>
      </c>
      <c r="O225" s="42"/>
      <c r="P225" s="183">
        <f>O225*H225</f>
        <v>0</v>
      </c>
      <c r="Q225" s="183">
        <v>0</v>
      </c>
      <c r="R225" s="183">
        <f>Q225*H225</f>
        <v>0</v>
      </c>
      <c r="S225" s="183">
        <v>0</v>
      </c>
      <c r="T225" s="184">
        <f>S225*H225</f>
        <v>0</v>
      </c>
      <c r="AR225" s="24" t="s">
        <v>129</v>
      </c>
      <c r="AT225" s="24" t="s">
        <v>124</v>
      </c>
      <c r="AU225" s="24" t="s">
        <v>80</v>
      </c>
      <c r="AY225" s="24" t="s">
        <v>122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24" t="s">
        <v>78</v>
      </c>
      <c r="BK225" s="185">
        <f>ROUND(I225*H225,2)</f>
        <v>0</v>
      </c>
      <c r="BL225" s="24" t="s">
        <v>129</v>
      </c>
      <c r="BM225" s="24" t="s">
        <v>362</v>
      </c>
    </row>
    <row r="226" spans="2:65" s="1" customFormat="1" ht="25.5" customHeight="1">
      <c r="B226" s="173"/>
      <c r="C226" s="174" t="s">
        <v>363</v>
      </c>
      <c r="D226" s="174" t="s">
        <v>124</v>
      </c>
      <c r="E226" s="175" t="s">
        <v>364</v>
      </c>
      <c r="F226" s="176" t="s">
        <v>365</v>
      </c>
      <c r="G226" s="177" t="s">
        <v>252</v>
      </c>
      <c r="H226" s="178">
        <v>26</v>
      </c>
      <c r="I226" s="179"/>
      <c r="J226" s="180">
        <f>ROUND(I226*H226,2)</f>
        <v>0</v>
      </c>
      <c r="K226" s="176" t="s">
        <v>128</v>
      </c>
      <c r="L226" s="41"/>
      <c r="M226" s="181" t="s">
        <v>5</v>
      </c>
      <c r="N226" s="182" t="s">
        <v>41</v>
      </c>
      <c r="O226" s="42"/>
      <c r="P226" s="183">
        <f>O226*H226</f>
        <v>0</v>
      </c>
      <c r="Q226" s="183">
        <v>0.21734000000000001</v>
      </c>
      <c r="R226" s="183">
        <f>Q226*H226</f>
        <v>5.6508400000000005</v>
      </c>
      <c r="S226" s="183">
        <v>0</v>
      </c>
      <c r="T226" s="184">
        <f>S226*H226</f>
        <v>0</v>
      </c>
      <c r="AR226" s="24" t="s">
        <v>129</v>
      </c>
      <c r="AT226" s="24" t="s">
        <v>124</v>
      </c>
      <c r="AU226" s="24" t="s">
        <v>80</v>
      </c>
      <c r="AY226" s="24" t="s">
        <v>122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4" t="s">
        <v>78</v>
      </c>
      <c r="BK226" s="185">
        <f>ROUND(I226*H226,2)</f>
        <v>0</v>
      </c>
      <c r="BL226" s="24" t="s">
        <v>129</v>
      </c>
      <c r="BM226" s="24" t="s">
        <v>366</v>
      </c>
    </row>
    <row r="227" spans="2:65" s="12" customFormat="1" ht="13.5">
      <c r="B227" s="195"/>
      <c r="D227" s="187" t="s">
        <v>131</v>
      </c>
      <c r="E227" s="196" t="s">
        <v>5</v>
      </c>
      <c r="F227" s="197" t="s">
        <v>349</v>
      </c>
      <c r="H227" s="196" t="s">
        <v>5</v>
      </c>
      <c r="I227" s="198"/>
      <c r="L227" s="195"/>
      <c r="M227" s="199"/>
      <c r="N227" s="200"/>
      <c r="O227" s="200"/>
      <c r="P227" s="200"/>
      <c r="Q227" s="200"/>
      <c r="R227" s="200"/>
      <c r="S227" s="200"/>
      <c r="T227" s="201"/>
      <c r="AT227" s="196" t="s">
        <v>131</v>
      </c>
      <c r="AU227" s="196" t="s">
        <v>80</v>
      </c>
      <c r="AV227" s="12" t="s">
        <v>78</v>
      </c>
      <c r="AW227" s="12" t="s">
        <v>34</v>
      </c>
      <c r="AX227" s="12" t="s">
        <v>70</v>
      </c>
      <c r="AY227" s="196" t="s">
        <v>122</v>
      </c>
    </row>
    <row r="228" spans="2:65" s="11" customFormat="1" ht="13.5">
      <c r="B228" s="186"/>
      <c r="D228" s="187" t="s">
        <v>131</v>
      </c>
      <c r="E228" s="188" t="s">
        <v>5</v>
      </c>
      <c r="F228" s="189" t="s">
        <v>268</v>
      </c>
      <c r="H228" s="190">
        <v>26</v>
      </c>
      <c r="I228" s="191"/>
      <c r="L228" s="186"/>
      <c r="M228" s="192"/>
      <c r="N228" s="193"/>
      <c r="O228" s="193"/>
      <c r="P228" s="193"/>
      <c r="Q228" s="193"/>
      <c r="R228" s="193"/>
      <c r="S228" s="193"/>
      <c r="T228" s="194"/>
      <c r="AT228" s="188" t="s">
        <v>131</v>
      </c>
      <c r="AU228" s="188" t="s">
        <v>80</v>
      </c>
      <c r="AV228" s="11" t="s">
        <v>80</v>
      </c>
      <c r="AW228" s="11" t="s">
        <v>34</v>
      </c>
      <c r="AX228" s="11" t="s">
        <v>78</v>
      </c>
      <c r="AY228" s="188" t="s">
        <v>122</v>
      </c>
    </row>
    <row r="229" spans="2:65" s="12" customFormat="1" ht="13.5">
      <c r="B229" s="195"/>
      <c r="D229" s="187" t="s">
        <v>131</v>
      </c>
      <c r="E229" s="196" t="s">
        <v>5</v>
      </c>
      <c r="F229" s="197" t="s">
        <v>149</v>
      </c>
      <c r="H229" s="196" t="s">
        <v>5</v>
      </c>
      <c r="I229" s="198"/>
      <c r="L229" s="195"/>
      <c r="M229" s="199"/>
      <c r="N229" s="200"/>
      <c r="O229" s="200"/>
      <c r="P229" s="200"/>
      <c r="Q229" s="200"/>
      <c r="R229" s="200"/>
      <c r="S229" s="200"/>
      <c r="T229" s="201"/>
      <c r="AT229" s="196" t="s">
        <v>131</v>
      </c>
      <c r="AU229" s="196" t="s">
        <v>80</v>
      </c>
      <c r="AV229" s="12" t="s">
        <v>78</v>
      </c>
      <c r="AW229" s="12" t="s">
        <v>34</v>
      </c>
      <c r="AX229" s="12" t="s">
        <v>70</v>
      </c>
      <c r="AY229" s="196" t="s">
        <v>122</v>
      </c>
    </row>
    <row r="230" spans="2:65" s="1" customFormat="1" ht="25.5" customHeight="1">
      <c r="B230" s="173"/>
      <c r="C230" s="218" t="s">
        <v>367</v>
      </c>
      <c r="D230" s="218" t="s">
        <v>205</v>
      </c>
      <c r="E230" s="219" t="s">
        <v>368</v>
      </c>
      <c r="F230" s="220" t="s">
        <v>369</v>
      </c>
      <c r="G230" s="221" t="s">
        <v>252</v>
      </c>
      <c r="H230" s="222">
        <v>26</v>
      </c>
      <c r="I230" s="223"/>
      <c r="J230" s="224">
        <f>ROUND(I230*H230,2)</f>
        <v>0</v>
      </c>
      <c r="K230" s="220" t="s">
        <v>5</v>
      </c>
      <c r="L230" s="225"/>
      <c r="M230" s="226" t="s">
        <v>5</v>
      </c>
      <c r="N230" s="227" t="s">
        <v>41</v>
      </c>
      <c r="O230" s="42"/>
      <c r="P230" s="183">
        <f>O230*H230</f>
        <v>0</v>
      </c>
      <c r="Q230" s="183">
        <v>5.1700000000000003E-2</v>
      </c>
      <c r="R230" s="183">
        <f>Q230*H230</f>
        <v>1.3442000000000001</v>
      </c>
      <c r="S230" s="183">
        <v>0</v>
      </c>
      <c r="T230" s="184">
        <f>S230*H230</f>
        <v>0</v>
      </c>
      <c r="AR230" s="24" t="s">
        <v>171</v>
      </c>
      <c r="AT230" s="24" t="s">
        <v>205</v>
      </c>
      <c r="AU230" s="24" t="s">
        <v>80</v>
      </c>
      <c r="AY230" s="24" t="s">
        <v>122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4" t="s">
        <v>78</v>
      </c>
      <c r="BK230" s="185">
        <f>ROUND(I230*H230,2)</f>
        <v>0</v>
      </c>
      <c r="BL230" s="24" t="s">
        <v>129</v>
      </c>
      <c r="BM230" s="24" t="s">
        <v>370</v>
      </c>
    </row>
    <row r="231" spans="2:65" s="11" customFormat="1" ht="13.5">
      <c r="B231" s="186"/>
      <c r="D231" s="187" t="s">
        <v>131</v>
      </c>
      <c r="E231" s="188" t="s">
        <v>5</v>
      </c>
      <c r="F231" s="189" t="s">
        <v>268</v>
      </c>
      <c r="H231" s="190">
        <v>26</v>
      </c>
      <c r="I231" s="191"/>
      <c r="L231" s="186"/>
      <c r="M231" s="192"/>
      <c r="N231" s="193"/>
      <c r="O231" s="193"/>
      <c r="P231" s="193"/>
      <c r="Q231" s="193"/>
      <c r="R231" s="193"/>
      <c r="S231" s="193"/>
      <c r="T231" s="194"/>
      <c r="AT231" s="188" t="s">
        <v>131</v>
      </c>
      <c r="AU231" s="188" t="s">
        <v>80</v>
      </c>
      <c r="AV231" s="11" t="s">
        <v>80</v>
      </c>
      <c r="AW231" s="11" t="s">
        <v>34</v>
      </c>
      <c r="AX231" s="11" t="s">
        <v>78</v>
      </c>
      <c r="AY231" s="188" t="s">
        <v>122</v>
      </c>
    </row>
    <row r="232" spans="2:65" s="1" customFormat="1" ht="25.5" customHeight="1">
      <c r="B232" s="173"/>
      <c r="C232" s="174" t="s">
        <v>371</v>
      </c>
      <c r="D232" s="174" t="s">
        <v>124</v>
      </c>
      <c r="E232" s="175" t="s">
        <v>372</v>
      </c>
      <c r="F232" s="176" t="s">
        <v>373</v>
      </c>
      <c r="G232" s="177" t="s">
        <v>252</v>
      </c>
      <c r="H232" s="178">
        <v>4</v>
      </c>
      <c r="I232" s="179"/>
      <c r="J232" s="180">
        <f>ROUND(I232*H232,2)</f>
        <v>0</v>
      </c>
      <c r="K232" s="176" t="s">
        <v>128</v>
      </c>
      <c r="L232" s="41"/>
      <c r="M232" s="181" t="s">
        <v>5</v>
      </c>
      <c r="N232" s="182" t="s">
        <v>41</v>
      </c>
      <c r="O232" s="42"/>
      <c r="P232" s="183">
        <f>O232*H232</f>
        <v>0</v>
      </c>
      <c r="Q232" s="183">
        <v>0.21734000000000001</v>
      </c>
      <c r="R232" s="183">
        <f>Q232*H232</f>
        <v>0.86936000000000002</v>
      </c>
      <c r="S232" s="183">
        <v>0</v>
      </c>
      <c r="T232" s="184">
        <f>S232*H232</f>
        <v>0</v>
      </c>
      <c r="AR232" s="24" t="s">
        <v>129</v>
      </c>
      <c r="AT232" s="24" t="s">
        <v>124</v>
      </c>
      <c r="AU232" s="24" t="s">
        <v>80</v>
      </c>
      <c r="AY232" s="24" t="s">
        <v>122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24" t="s">
        <v>78</v>
      </c>
      <c r="BK232" s="185">
        <f>ROUND(I232*H232,2)</f>
        <v>0</v>
      </c>
      <c r="BL232" s="24" t="s">
        <v>129</v>
      </c>
      <c r="BM232" s="24" t="s">
        <v>374</v>
      </c>
    </row>
    <row r="233" spans="2:65" s="11" customFormat="1" ht="13.5">
      <c r="B233" s="186"/>
      <c r="D233" s="187" t="s">
        <v>131</v>
      </c>
      <c r="E233" s="188" t="s">
        <v>5</v>
      </c>
      <c r="F233" s="189" t="s">
        <v>129</v>
      </c>
      <c r="H233" s="190">
        <v>4</v>
      </c>
      <c r="I233" s="191"/>
      <c r="L233" s="186"/>
      <c r="M233" s="192"/>
      <c r="N233" s="193"/>
      <c r="O233" s="193"/>
      <c r="P233" s="193"/>
      <c r="Q233" s="193"/>
      <c r="R233" s="193"/>
      <c r="S233" s="193"/>
      <c r="T233" s="194"/>
      <c r="AT233" s="188" t="s">
        <v>131</v>
      </c>
      <c r="AU233" s="188" t="s">
        <v>80</v>
      </c>
      <c r="AV233" s="11" t="s">
        <v>80</v>
      </c>
      <c r="AW233" s="11" t="s">
        <v>34</v>
      </c>
      <c r="AX233" s="11" t="s">
        <v>78</v>
      </c>
      <c r="AY233" s="188" t="s">
        <v>122</v>
      </c>
    </row>
    <row r="234" spans="2:65" s="12" customFormat="1" ht="13.5">
      <c r="B234" s="195"/>
      <c r="D234" s="187" t="s">
        <v>131</v>
      </c>
      <c r="E234" s="196" t="s">
        <v>5</v>
      </c>
      <c r="F234" s="197" t="s">
        <v>149</v>
      </c>
      <c r="H234" s="196" t="s">
        <v>5</v>
      </c>
      <c r="I234" s="198"/>
      <c r="L234" s="195"/>
      <c r="M234" s="199"/>
      <c r="N234" s="200"/>
      <c r="O234" s="200"/>
      <c r="P234" s="200"/>
      <c r="Q234" s="200"/>
      <c r="R234" s="200"/>
      <c r="S234" s="200"/>
      <c r="T234" s="201"/>
      <c r="AT234" s="196" t="s">
        <v>131</v>
      </c>
      <c r="AU234" s="196" t="s">
        <v>80</v>
      </c>
      <c r="AV234" s="12" t="s">
        <v>78</v>
      </c>
      <c r="AW234" s="12" t="s">
        <v>34</v>
      </c>
      <c r="AX234" s="12" t="s">
        <v>70</v>
      </c>
      <c r="AY234" s="196" t="s">
        <v>122</v>
      </c>
    </row>
    <row r="235" spans="2:65" s="1" customFormat="1" ht="16.5" customHeight="1">
      <c r="B235" s="173"/>
      <c r="C235" s="218" t="s">
        <v>375</v>
      </c>
      <c r="D235" s="218" t="s">
        <v>205</v>
      </c>
      <c r="E235" s="219" t="s">
        <v>376</v>
      </c>
      <c r="F235" s="220" t="s">
        <v>377</v>
      </c>
      <c r="G235" s="221" t="s">
        <v>252</v>
      </c>
      <c r="H235" s="222">
        <v>4</v>
      </c>
      <c r="I235" s="223"/>
      <c r="J235" s="224">
        <f>ROUND(I235*H235,2)</f>
        <v>0</v>
      </c>
      <c r="K235" s="220" t="s">
        <v>5</v>
      </c>
      <c r="L235" s="225"/>
      <c r="M235" s="226" t="s">
        <v>5</v>
      </c>
      <c r="N235" s="227" t="s">
        <v>41</v>
      </c>
      <c r="O235" s="42"/>
      <c r="P235" s="183">
        <f>O235*H235</f>
        <v>0</v>
      </c>
      <c r="Q235" s="183">
        <v>0.19400000000000001</v>
      </c>
      <c r="R235" s="183">
        <f>Q235*H235</f>
        <v>0.77600000000000002</v>
      </c>
      <c r="S235" s="183">
        <v>0</v>
      </c>
      <c r="T235" s="184">
        <f>S235*H235</f>
        <v>0</v>
      </c>
      <c r="AR235" s="24" t="s">
        <v>171</v>
      </c>
      <c r="AT235" s="24" t="s">
        <v>205</v>
      </c>
      <c r="AU235" s="24" t="s">
        <v>80</v>
      </c>
      <c r="AY235" s="24" t="s">
        <v>122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4" t="s">
        <v>78</v>
      </c>
      <c r="BK235" s="185">
        <f>ROUND(I235*H235,2)</f>
        <v>0</v>
      </c>
      <c r="BL235" s="24" t="s">
        <v>129</v>
      </c>
      <c r="BM235" s="24" t="s">
        <v>378</v>
      </c>
    </row>
    <row r="236" spans="2:65" s="11" customFormat="1" ht="13.5">
      <c r="B236" s="186"/>
      <c r="D236" s="187" t="s">
        <v>131</v>
      </c>
      <c r="E236" s="188" t="s">
        <v>5</v>
      </c>
      <c r="F236" s="189" t="s">
        <v>129</v>
      </c>
      <c r="H236" s="190">
        <v>4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88" t="s">
        <v>131</v>
      </c>
      <c r="AU236" s="188" t="s">
        <v>80</v>
      </c>
      <c r="AV236" s="11" t="s">
        <v>80</v>
      </c>
      <c r="AW236" s="11" t="s">
        <v>34</v>
      </c>
      <c r="AX236" s="11" t="s">
        <v>78</v>
      </c>
      <c r="AY236" s="188" t="s">
        <v>122</v>
      </c>
    </row>
    <row r="237" spans="2:65" s="10" customFormat="1" ht="29.85" customHeight="1">
      <c r="B237" s="160"/>
      <c r="D237" s="161" t="s">
        <v>69</v>
      </c>
      <c r="E237" s="171" t="s">
        <v>379</v>
      </c>
      <c r="F237" s="171" t="s">
        <v>380</v>
      </c>
      <c r="I237" s="163"/>
      <c r="J237" s="172">
        <f>BK237</f>
        <v>0</v>
      </c>
      <c r="L237" s="160"/>
      <c r="M237" s="165"/>
      <c r="N237" s="166"/>
      <c r="O237" s="166"/>
      <c r="P237" s="167">
        <f>SUM(P238:P242)</f>
        <v>0</v>
      </c>
      <c r="Q237" s="166"/>
      <c r="R237" s="167">
        <f>SUM(R238:R242)</f>
        <v>0</v>
      </c>
      <c r="S237" s="166"/>
      <c r="T237" s="168">
        <f>SUM(T238:T242)</f>
        <v>0</v>
      </c>
      <c r="AR237" s="161" t="s">
        <v>78</v>
      </c>
      <c r="AT237" s="169" t="s">
        <v>69</v>
      </c>
      <c r="AU237" s="169" t="s">
        <v>78</v>
      </c>
      <c r="AY237" s="161" t="s">
        <v>122</v>
      </c>
      <c r="BK237" s="170">
        <f>SUM(BK238:BK242)</f>
        <v>0</v>
      </c>
    </row>
    <row r="238" spans="2:65" s="1" customFormat="1" ht="16.5" customHeight="1">
      <c r="B238" s="173"/>
      <c r="C238" s="174" t="s">
        <v>381</v>
      </c>
      <c r="D238" s="174" t="s">
        <v>124</v>
      </c>
      <c r="E238" s="175" t="s">
        <v>382</v>
      </c>
      <c r="F238" s="176" t="s">
        <v>383</v>
      </c>
      <c r="G238" s="177" t="s">
        <v>197</v>
      </c>
      <c r="H238" s="178">
        <v>41.054000000000002</v>
      </c>
      <c r="I238" s="179"/>
      <c r="J238" s="180">
        <f>ROUND(I238*H238,2)</f>
        <v>0</v>
      </c>
      <c r="K238" s="176" t="s">
        <v>128</v>
      </c>
      <c r="L238" s="41"/>
      <c r="M238" s="181" t="s">
        <v>5</v>
      </c>
      <c r="N238" s="182" t="s">
        <v>41</v>
      </c>
      <c r="O238" s="42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AR238" s="24" t="s">
        <v>129</v>
      </c>
      <c r="AT238" s="24" t="s">
        <v>124</v>
      </c>
      <c r="AU238" s="24" t="s">
        <v>80</v>
      </c>
      <c r="AY238" s="24" t="s">
        <v>122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4" t="s">
        <v>78</v>
      </c>
      <c r="BK238" s="185">
        <f>ROUND(I238*H238,2)</f>
        <v>0</v>
      </c>
      <c r="BL238" s="24" t="s">
        <v>129</v>
      </c>
      <c r="BM238" s="24" t="s">
        <v>384</v>
      </c>
    </row>
    <row r="239" spans="2:65" s="1" customFormat="1" ht="16.5" customHeight="1">
      <c r="B239" s="173"/>
      <c r="C239" s="174" t="s">
        <v>385</v>
      </c>
      <c r="D239" s="174" t="s">
        <v>124</v>
      </c>
      <c r="E239" s="175" t="s">
        <v>386</v>
      </c>
      <c r="F239" s="176" t="s">
        <v>387</v>
      </c>
      <c r="G239" s="177" t="s">
        <v>197</v>
      </c>
      <c r="H239" s="178">
        <v>369.48599999999999</v>
      </c>
      <c r="I239" s="179"/>
      <c r="J239" s="180">
        <f>ROUND(I239*H239,2)</f>
        <v>0</v>
      </c>
      <c r="K239" s="176" t="s">
        <v>128</v>
      </c>
      <c r="L239" s="41"/>
      <c r="M239" s="181" t="s">
        <v>5</v>
      </c>
      <c r="N239" s="182" t="s">
        <v>41</v>
      </c>
      <c r="O239" s="42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AR239" s="24" t="s">
        <v>129</v>
      </c>
      <c r="AT239" s="24" t="s">
        <v>124</v>
      </c>
      <c r="AU239" s="24" t="s">
        <v>80</v>
      </c>
      <c r="AY239" s="24" t="s">
        <v>122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4" t="s">
        <v>78</v>
      </c>
      <c r="BK239" s="185">
        <f>ROUND(I239*H239,2)</f>
        <v>0</v>
      </c>
      <c r="BL239" s="24" t="s">
        <v>129</v>
      </c>
      <c r="BM239" s="24" t="s">
        <v>388</v>
      </c>
    </row>
    <row r="240" spans="2:65" s="11" customFormat="1" ht="13.5">
      <c r="B240" s="186"/>
      <c r="D240" s="187" t="s">
        <v>131</v>
      </c>
      <c r="F240" s="189" t="s">
        <v>389</v>
      </c>
      <c r="H240" s="190">
        <v>369.48599999999999</v>
      </c>
      <c r="I240" s="191"/>
      <c r="L240" s="186"/>
      <c r="M240" s="192"/>
      <c r="N240" s="193"/>
      <c r="O240" s="193"/>
      <c r="P240" s="193"/>
      <c r="Q240" s="193"/>
      <c r="R240" s="193"/>
      <c r="S240" s="193"/>
      <c r="T240" s="194"/>
      <c r="AT240" s="188" t="s">
        <v>131</v>
      </c>
      <c r="AU240" s="188" t="s">
        <v>80</v>
      </c>
      <c r="AV240" s="11" t="s">
        <v>80</v>
      </c>
      <c r="AW240" s="11" t="s">
        <v>6</v>
      </c>
      <c r="AX240" s="11" t="s">
        <v>78</v>
      </c>
      <c r="AY240" s="188" t="s">
        <v>122</v>
      </c>
    </row>
    <row r="241" spans="2:65" s="1" customFormat="1" ht="16.5" customHeight="1">
      <c r="B241" s="173"/>
      <c r="C241" s="174" t="s">
        <v>390</v>
      </c>
      <c r="D241" s="174" t="s">
        <v>124</v>
      </c>
      <c r="E241" s="175" t="s">
        <v>391</v>
      </c>
      <c r="F241" s="176" t="s">
        <v>392</v>
      </c>
      <c r="G241" s="177" t="s">
        <v>197</v>
      </c>
      <c r="H241" s="178">
        <v>41.054000000000002</v>
      </c>
      <c r="I241" s="179"/>
      <c r="J241" s="180">
        <f>ROUND(I241*H241,2)</f>
        <v>0</v>
      </c>
      <c r="K241" s="176" t="s">
        <v>128</v>
      </c>
      <c r="L241" s="41"/>
      <c r="M241" s="181" t="s">
        <v>5</v>
      </c>
      <c r="N241" s="182" t="s">
        <v>41</v>
      </c>
      <c r="O241" s="42"/>
      <c r="P241" s="183">
        <f>O241*H241</f>
        <v>0</v>
      </c>
      <c r="Q241" s="183">
        <v>0</v>
      </c>
      <c r="R241" s="183">
        <f>Q241*H241</f>
        <v>0</v>
      </c>
      <c r="S241" s="183">
        <v>0</v>
      </c>
      <c r="T241" s="184">
        <f>S241*H241</f>
        <v>0</v>
      </c>
      <c r="AR241" s="24" t="s">
        <v>129</v>
      </c>
      <c r="AT241" s="24" t="s">
        <v>124</v>
      </c>
      <c r="AU241" s="24" t="s">
        <v>80</v>
      </c>
      <c r="AY241" s="24" t="s">
        <v>122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24" t="s">
        <v>78</v>
      </c>
      <c r="BK241" s="185">
        <f>ROUND(I241*H241,2)</f>
        <v>0</v>
      </c>
      <c r="BL241" s="24" t="s">
        <v>129</v>
      </c>
      <c r="BM241" s="24" t="s">
        <v>393</v>
      </c>
    </row>
    <row r="242" spans="2:65" s="1" customFormat="1" ht="16.5" customHeight="1">
      <c r="B242" s="173"/>
      <c r="C242" s="174" t="s">
        <v>394</v>
      </c>
      <c r="D242" s="174" t="s">
        <v>124</v>
      </c>
      <c r="E242" s="175" t="s">
        <v>395</v>
      </c>
      <c r="F242" s="176" t="s">
        <v>396</v>
      </c>
      <c r="G242" s="177" t="s">
        <v>197</v>
      </c>
      <c r="H242" s="178">
        <v>41.054000000000002</v>
      </c>
      <c r="I242" s="179"/>
      <c r="J242" s="180">
        <f>ROUND(I242*H242,2)</f>
        <v>0</v>
      </c>
      <c r="K242" s="176" t="s">
        <v>128</v>
      </c>
      <c r="L242" s="41"/>
      <c r="M242" s="181" t="s">
        <v>5</v>
      </c>
      <c r="N242" s="182" t="s">
        <v>41</v>
      </c>
      <c r="O242" s="42"/>
      <c r="P242" s="183">
        <f>O242*H242</f>
        <v>0</v>
      </c>
      <c r="Q242" s="183">
        <v>0</v>
      </c>
      <c r="R242" s="183">
        <f>Q242*H242</f>
        <v>0</v>
      </c>
      <c r="S242" s="183">
        <v>0</v>
      </c>
      <c r="T242" s="184">
        <f>S242*H242</f>
        <v>0</v>
      </c>
      <c r="AR242" s="24" t="s">
        <v>129</v>
      </c>
      <c r="AT242" s="24" t="s">
        <v>124</v>
      </c>
      <c r="AU242" s="24" t="s">
        <v>80</v>
      </c>
      <c r="AY242" s="24" t="s">
        <v>122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4" t="s">
        <v>78</v>
      </c>
      <c r="BK242" s="185">
        <f>ROUND(I242*H242,2)</f>
        <v>0</v>
      </c>
      <c r="BL242" s="24" t="s">
        <v>129</v>
      </c>
      <c r="BM242" s="24" t="s">
        <v>397</v>
      </c>
    </row>
    <row r="243" spans="2:65" s="10" customFormat="1" ht="29.85" customHeight="1">
      <c r="B243" s="160"/>
      <c r="D243" s="161" t="s">
        <v>69</v>
      </c>
      <c r="E243" s="171" t="s">
        <v>398</v>
      </c>
      <c r="F243" s="171" t="s">
        <v>399</v>
      </c>
      <c r="I243" s="163"/>
      <c r="J243" s="172">
        <f>BK243</f>
        <v>0</v>
      </c>
      <c r="L243" s="160"/>
      <c r="M243" s="165"/>
      <c r="N243" s="166"/>
      <c r="O243" s="166"/>
      <c r="P243" s="167">
        <f>P244</f>
        <v>0</v>
      </c>
      <c r="Q243" s="166"/>
      <c r="R243" s="167">
        <f>R244</f>
        <v>0</v>
      </c>
      <c r="S243" s="166"/>
      <c r="T243" s="168">
        <f>T244</f>
        <v>0</v>
      </c>
      <c r="AR243" s="161" t="s">
        <v>78</v>
      </c>
      <c r="AT243" s="169" t="s">
        <v>69</v>
      </c>
      <c r="AU243" s="169" t="s">
        <v>78</v>
      </c>
      <c r="AY243" s="161" t="s">
        <v>122</v>
      </c>
      <c r="BK243" s="170">
        <f>BK244</f>
        <v>0</v>
      </c>
    </row>
    <row r="244" spans="2:65" s="1" customFormat="1" ht="38.25" customHeight="1">
      <c r="B244" s="173"/>
      <c r="C244" s="174" t="s">
        <v>400</v>
      </c>
      <c r="D244" s="174" t="s">
        <v>124</v>
      </c>
      <c r="E244" s="175" t="s">
        <v>401</v>
      </c>
      <c r="F244" s="176" t="s">
        <v>402</v>
      </c>
      <c r="G244" s="177" t="s">
        <v>197</v>
      </c>
      <c r="H244" s="178">
        <v>95.677999999999997</v>
      </c>
      <c r="I244" s="179"/>
      <c r="J244" s="180">
        <f>ROUND(I244*H244,2)</f>
        <v>0</v>
      </c>
      <c r="K244" s="176" t="s">
        <v>128</v>
      </c>
      <c r="L244" s="41"/>
      <c r="M244" s="181" t="s">
        <v>5</v>
      </c>
      <c r="N244" s="228" t="s">
        <v>41</v>
      </c>
      <c r="O244" s="229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AR244" s="24" t="s">
        <v>129</v>
      </c>
      <c r="AT244" s="24" t="s">
        <v>124</v>
      </c>
      <c r="AU244" s="24" t="s">
        <v>80</v>
      </c>
      <c r="AY244" s="24" t="s">
        <v>122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4" t="s">
        <v>78</v>
      </c>
      <c r="BK244" s="185">
        <f>ROUND(I244*H244,2)</f>
        <v>0</v>
      </c>
      <c r="BL244" s="24" t="s">
        <v>129</v>
      </c>
      <c r="BM244" s="24" t="s">
        <v>403</v>
      </c>
    </row>
    <row r="245" spans="2:65" s="1" customFormat="1" ht="6.95" customHeight="1">
      <c r="B245" s="56"/>
      <c r="C245" s="57"/>
      <c r="D245" s="57"/>
      <c r="E245" s="57"/>
      <c r="F245" s="57"/>
      <c r="G245" s="57"/>
      <c r="H245" s="57"/>
      <c r="I245" s="127"/>
      <c r="J245" s="57"/>
      <c r="K245" s="57"/>
      <c r="L245" s="41"/>
    </row>
  </sheetData>
  <autoFilter ref="C83:K244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84</v>
      </c>
      <c r="G1" s="355" t="s">
        <v>85</v>
      </c>
      <c r="H1" s="355"/>
      <c r="I1" s="103"/>
      <c r="J1" s="102" t="s">
        <v>86</v>
      </c>
      <c r="K1" s="101" t="s">
        <v>87</v>
      </c>
      <c r="L1" s="102" t="s">
        <v>88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45" t="s">
        <v>8</v>
      </c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80</v>
      </c>
    </row>
    <row r="4" spans="1:70" ht="36.950000000000003" customHeight="1">
      <c r="B4" s="28"/>
      <c r="C4" s="29"/>
      <c r="D4" s="30" t="s">
        <v>89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47" t="str">
        <f>'Rekapitulace stavby'!K6</f>
        <v>Kostelec nad Orlicí - Rekonstrukce ulice Fr Zoubka</v>
      </c>
      <c r="F7" s="348"/>
      <c r="G7" s="348"/>
      <c r="H7" s="348"/>
      <c r="I7" s="105"/>
      <c r="J7" s="29"/>
      <c r="K7" s="31"/>
    </row>
    <row r="8" spans="1:70" s="1" customFormat="1">
      <c r="B8" s="41"/>
      <c r="C8" s="42"/>
      <c r="D8" s="37" t="s">
        <v>90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49" t="s">
        <v>404</v>
      </c>
      <c r="F9" s="350"/>
      <c r="G9" s="350"/>
      <c r="H9" s="350"/>
      <c r="I9" s="106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5</v>
      </c>
      <c r="G11" s="42"/>
      <c r="H11" s="42"/>
      <c r="I11" s="107" t="s">
        <v>21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22</v>
      </c>
      <c r="E12" s="42"/>
      <c r="F12" s="35" t="s">
        <v>92</v>
      </c>
      <c r="G12" s="42"/>
      <c r="H12" s="42"/>
      <c r="I12" s="107" t="s">
        <v>24</v>
      </c>
      <c r="J12" s="108" t="str">
        <f>'Rekapitulace stavby'!AN8</f>
        <v>14. 3. 2018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26</v>
      </c>
      <c r="E14" s="42"/>
      <c r="F14" s="42"/>
      <c r="G14" s="42"/>
      <c r="H14" s="42"/>
      <c r="I14" s="107" t="s">
        <v>27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>Město Kostelec nad Orlicí, Palackého náměstí 38</v>
      </c>
      <c r="F15" s="42"/>
      <c r="G15" s="42"/>
      <c r="H15" s="42"/>
      <c r="I15" s="107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07" t="s">
        <v>27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07" t="s">
        <v>27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>Luboš Bartoš</v>
      </c>
      <c r="F21" s="42"/>
      <c r="G21" s="42"/>
      <c r="H21" s="42"/>
      <c r="I21" s="107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35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17" t="s">
        <v>5</v>
      </c>
      <c r="F24" s="317"/>
      <c r="G24" s="317"/>
      <c r="H24" s="317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36</v>
      </c>
      <c r="E27" s="42"/>
      <c r="F27" s="42"/>
      <c r="G27" s="42"/>
      <c r="H27" s="42"/>
      <c r="I27" s="106"/>
      <c r="J27" s="116">
        <f>ROUND(J82,2)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38</v>
      </c>
      <c r="G29" s="42"/>
      <c r="H29" s="42"/>
      <c r="I29" s="117" t="s">
        <v>37</v>
      </c>
      <c r="J29" s="46" t="s">
        <v>39</v>
      </c>
      <c r="K29" s="45"/>
    </row>
    <row r="30" spans="2:11" s="1" customFormat="1" ht="14.45" customHeight="1">
      <c r="B30" s="41"/>
      <c r="C30" s="42"/>
      <c r="D30" s="49" t="s">
        <v>40</v>
      </c>
      <c r="E30" s="49" t="s">
        <v>41</v>
      </c>
      <c r="F30" s="118">
        <f>ROUND(SUM(BE82:BE254), 2)</f>
        <v>0</v>
      </c>
      <c r="G30" s="42"/>
      <c r="H30" s="42"/>
      <c r="I30" s="119">
        <v>0.21</v>
      </c>
      <c r="J30" s="118">
        <f>ROUND(ROUND((SUM(BE82:BE254)),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42</v>
      </c>
      <c r="F31" s="118">
        <f>ROUND(SUM(BF82:BF254), 2)</f>
        <v>0</v>
      </c>
      <c r="G31" s="42"/>
      <c r="H31" s="42"/>
      <c r="I31" s="119">
        <v>0.15</v>
      </c>
      <c r="J31" s="118">
        <f>ROUND(ROUND((SUM(BF82:BF254)),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43</v>
      </c>
      <c r="F32" s="118">
        <f>ROUND(SUM(BG82:BG254),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44</v>
      </c>
      <c r="F33" s="118">
        <f>ROUND(SUM(BH82:BH254),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45</v>
      </c>
      <c r="F34" s="118">
        <f>ROUND(SUM(BI82:BI254),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46</v>
      </c>
      <c r="E36" s="71"/>
      <c r="F36" s="71"/>
      <c r="G36" s="122" t="s">
        <v>47</v>
      </c>
      <c r="H36" s="123" t="s">
        <v>48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93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47" t="str">
        <f>E7</f>
        <v>Kostelec nad Orlicí - Rekonstrukce ulice Fr Zoubka</v>
      </c>
      <c r="F45" s="348"/>
      <c r="G45" s="348"/>
      <c r="H45" s="348"/>
      <c r="I45" s="106"/>
      <c r="J45" s="42"/>
      <c r="K45" s="45"/>
    </row>
    <row r="46" spans="2:11" s="1" customFormat="1" ht="14.45" customHeight="1">
      <c r="B46" s="41"/>
      <c r="C46" s="37" t="s">
        <v>90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49" t="str">
        <f>E9</f>
        <v>SO 302 - Vodovod</v>
      </c>
      <c r="F47" s="350"/>
      <c r="G47" s="350"/>
      <c r="H47" s="350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22</v>
      </c>
      <c r="D49" s="42"/>
      <c r="E49" s="42"/>
      <c r="F49" s="35" t="str">
        <f>F12</f>
        <v xml:space="preserve"> </v>
      </c>
      <c r="G49" s="42"/>
      <c r="H49" s="42"/>
      <c r="I49" s="107" t="s">
        <v>24</v>
      </c>
      <c r="J49" s="108" t="str">
        <f>IF(J12="","",J12)</f>
        <v>14. 3. 2018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>
      <c r="B51" s="41"/>
      <c r="C51" s="37" t="s">
        <v>26</v>
      </c>
      <c r="D51" s="42"/>
      <c r="E51" s="42"/>
      <c r="F51" s="35" t="str">
        <f>E15</f>
        <v>Město Kostelec nad Orlicí, Palackého náměstí 38</v>
      </c>
      <c r="G51" s="42"/>
      <c r="H51" s="42"/>
      <c r="I51" s="107" t="s">
        <v>32</v>
      </c>
      <c r="J51" s="317" t="str">
        <f>E21</f>
        <v>Luboš Bartoš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06"/>
      <c r="J52" s="35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94</v>
      </c>
      <c r="D54" s="120"/>
      <c r="E54" s="120"/>
      <c r="F54" s="120"/>
      <c r="G54" s="120"/>
      <c r="H54" s="120"/>
      <c r="I54" s="131"/>
      <c r="J54" s="132" t="s">
        <v>95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96</v>
      </c>
      <c r="D56" s="42"/>
      <c r="E56" s="42"/>
      <c r="F56" s="42"/>
      <c r="G56" s="42"/>
      <c r="H56" s="42"/>
      <c r="I56" s="106"/>
      <c r="J56" s="116">
        <f>J82</f>
        <v>0</v>
      </c>
      <c r="K56" s="45"/>
      <c r="AU56" s="24" t="s">
        <v>97</v>
      </c>
    </row>
    <row r="57" spans="2:47" s="7" customFormat="1" ht="24.95" customHeight="1">
      <c r="B57" s="135"/>
      <c r="C57" s="136"/>
      <c r="D57" s="137" t="s">
        <v>98</v>
      </c>
      <c r="E57" s="138"/>
      <c r="F57" s="138"/>
      <c r="G57" s="138"/>
      <c r="H57" s="138"/>
      <c r="I57" s="139"/>
      <c r="J57" s="140">
        <f>J83</f>
        <v>0</v>
      </c>
      <c r="K57" s="141"/>
    </row>
    <row r="58" spans="2:47" s="8" customFormat="1" ht="19.899999999999999" customHeight="1">
      <c r="B58" s="142"/>
      <c r="C58" s="143"/>
      <c r="D58" s="144" t="s">
        <v>99</v>
      </c>
      <c r="E58" s="145"/>
      <c r="F58" s="145"/>
      <c r="G58" s="145"/>
      <c r="H58" s="145"/>
      <c r="I58" s="146"/>
      <c r="J58" s="147">
        <f>J84</f>
        <v>0</v>
      </c>
      <c r="K58" s="148"/>
    </row>
    <row r="59" spans="2:47" s="8" customFormat="1" ht="14.85" customHeight="1">
      <c r="B59" s="142"/>
      <c r="C59" s="143"/>
      <c r="D59" s="144" t="s">
        <v>100</v>
      </c>
      <c r="E59" s="145"/>
      <c r="F59" s="145"/>
      <c r="G59" s="145"/>
      <c r="H59" s="145"/>
      <c r="I59" s="146"/>
      <c r="J59" s="147">
        <f>J152</f>
        <v>0</v>
      </c>
      <c r="K59" s="148"/>
    </row>
    <row r="60" spans="2:47" s="8" customFormat="1" ht="19.899999999999999" customHeight="1">
      <c r="B60" s="142"/>
      <c r="C60" s="143"/>
      <c r="D60" s="144" t="s">
        <v>102</v>
      </c>
      <c r="E60" s="145"/>
      <c r="F60" s="145"/>
      <c r="G60" s="145"/>
      <c r="H60" s="145"/>
      <c r="I60" s="146"/>
      <c r="J60" s="147">
        <f>J155</f>
        <v>0</v>
      </c>
      <c r="K60" s="148"/>
    </row>
    <row r="61" spans="2:47" s="8" customFormat="1" ht="19.899999999999999" customHeight="1">
      <c r="B61" s="142"/>
      <c r="C61" s="143"/>
      <c r="D61" s="144" t="s">
        <v>405</v>
      </c>
      <c r="E61" s="145"/>
      <c r="F61" s="145"/>
      <c r="G61" s="145"/>
      <c r="H61" s="145"/>
      <c r="I61" s="146"/>
      <c r="J61" s="147">
        <f>J168</f>
        <v>0</v>
      </c>
      <c r="K61" s="148"/>
    </row>
    <row r="62" spans="2:47" s="8" customFormat="1" ht="19.899999999999999" customHeight="1">
      <c r="B62" s="142"/>
      <c r="C62" s="143"/>
      <c r="D62" s="144" t="s">
        <v>105</v>
      </c>
      <c r="E62" s="145"/>
      <c r="F62" s="145"/>
      <c r="G62" s="145"/>
      <c r="H62" s="145"/>
      <c r="I62" s="146"/>
      <c r="J62" s="147">
        <f>J253</f>
        <v>0</v>
      </c>
      <c r="K62" s="148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06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27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28"/>
      <c r="J68" s="60"/>
      <c r="K68" s="60"/>
      <c r="L68" s="41"/>
    </row>
    <row r="69" spans="2:12" s="1" customFormat="1" ht="36.950000000000003" customHeight="1">
      <c r="B69" s="41"/>
      <c r="C69" s="61" t="s">
        <v>106</v>
      </c>
      <c r="L69" s="41"/>
    </row>
    <row r="70" spans="2:12" s="1" customFormat="1" ht="6.95" customHeight="1">
      <c r="B70" s="41"/>
      <c r="L70" s="41"/>
    </row>
    <row r="71" spans="2:12" s="1" customFormat="1" ht="14.45" customHeight="1">
      <c r="B71" s="41"/>
      <c r="C71" s="63" t="s">
        <v>18</v>
      </c>
      <c r="L71" s="41"/>
    </row>
    <row r="72" spans="2:12" s="1" customFormat="1" ht="16.5" customHeight="1">
      <c r="B72" s="41"/>
      <c r="E72" s="352" t="str">
        <f>E7</f>
        <v>Kostelec nad Orlicí - Rekonstrukce ulice Fr Zoubka</v>
      </c>
      <c r="F72" s="353"/>
      <c r="G72" s="353"/>
      <c r="H72" s="353"/>
      <c r="L72" s="41"/>
    </row>
    <row r="73" spans="2:12" s="1" customFormat="1" ht="14.45" customHeight="1">
      <c r="B73" s="41"/>
      <c r="C73" s="63" t="s">
        <v>90</v>
      </c>
      <c r="L73" s="41"/>
    </row>
    <row r="74" spans="2:12" s="1" customFormat="1" ht="17.25" customHeight="1">
      <c r="B74" s="41"/>
      <c r="E74" s="328" t="str">
        <f>E9</f>
        <v>SO 302 - Vodovod</v>
      </c>
      <c r="F74" s="354"/>
      <c r="G74" s="354"/>
      <c r="H74" s="354"/>
      <c r="L74" s="41"/>
    </row>
    <row r="75" spans="2:12" s="1" customFormat="1" ht="6.95" customHeight="1">
      <c r="B75" s="41"/>
      <c r="L75" s="41"/>
    </row>
    <row r="76" spans="2:12" s="1" customFormat="1" ht="18" customHeight="1">
      <c r="B76" s="41"/>
      <c r="C76" s="63" t="s">
        <v>22</v>
      </c>
      <c r="F76" s="149" t="str">
        <f>F12</f>
        <v xml:space="preserve"> </v>
      </c>
      <c r="I76" s="150" t="s">
        <v>24</v>
      </c>
      <c r="J76" s="67" t="str">
        <f>IF(J12="","",J12)</f>
        <v>14. 3. 2018</v>
      </c>
      <c r="L76" s="41"/>
    </row>
    <row r="77" spans="2:12" s="1" customFormat="1" ht="6.95" customHeight="1">
      <c r="B77" s="41"/>
      <c r="L77" s="41"/>
    </row>
    <row r="78" spans="2:12" s="1" customFormat="1">
      <c r="B78" s="41"/>
      <c r="C78" s="63" t="s">
        <v>26</v>
      </c>
      <c r="F78" s="149" t="str">
        <f>E15</f>
        <v>Město Kostelec nad Orlicí, Palackého náměstí 38</v>
      </c>
      <c r="I78" s="150" t="s">
        <v>32</v>
      </c>
      <c r="J78" s="149" t="str">
        <f>E21</f>
        <v>Luboš Bartoš</v>
      </c>
      <c r="L78" s="41"/>
    </row>
    <row r="79" spans="2:12" s="1" customFormat="1" ht="14.45" customHeight="1">
      <c r="B79" s="41"/>
      <c r="C79" s="63" t="s">
        <v>30</v>
      </c>
      <c r="F79" s="149" t="str">
        <f>IF(E18="","",E18)</f>
        <v/>
      </c>
      <c r="L79" s="41"/>
    </row>
    <row r="80" spans="2:12" s="1" customFormat="1" ht="10.35" customHeight="1">
      <c r="B80" s="41"/>
      <c r="L80" s="41"/>
    </row>
    <row r="81" spans="2:65" s="9" customFormat="1" ht="29.25" customHeight="1">
      <c r="B81" s="151"/>
      <c r="C81" s="152" t="s">
        <v>107</v>
      </c>
      <c r="D81" s="153" t="s">
        <v>55</v>
      </c>
      <c r="E81" s="153" t="s">
        <v>51</v>
      </c>
      <c r="F81" s="153" t="s">
        <v>108</v>
      </c>
      <c r="G81" s="153" t="s">
        <v>109</v>
      </c>
      <c r="H81" s="153" t="s">
        <v>110</v>
      </c>
      <c r="I81" s="154" t="s">
        <v>111</v>
      </c>
      <c r="J81" s="153" t="s">
        <v>95</v>
      </c>
      <c r="K81" s="155" t="s">
        <v>112</v>
      </c>
      <c r="L81" s="151"/>
      <c r="M81" s="73" t="s">
        <v>113</v>
      </c>
      <c r="N81" s="74" t="s">
        <v>40</v>
      </c>
      <c r="O81" s="74" t="s">
        <v>114</v>
      </c>
      <c r="P81" s="74" t="s">
        <v>115</v>
      </c>
      <c r="Q81" s="74" t="s">
        <v>116</v>
      </c>
      <c r="R81" s="74" t="s">
        <v>117</v>
      </c>
      <c r="S81" s="74" t="s">
        <v>118</v>
      </c>
      <c r="T81" s="75" t="s">
        <v>119</v>
      </c>
    </row>
    <row r="82" spans="2:65" s="1" customFormat="1" ht="29.25" customHeight="1">
      <c r="B82" s="41"/>
      <c r="C82" s="77" t="s">
        <v>96</v>
      </c>
      <c r="J82" s="156">
        <f>BK82</f>
        <v>0</v>
      </c>
      <c r="L82" s="41"/>
      <c r="M82" s="76"/>
      <c r="N82" s="68"/>
      <c r="O82" s="68"/>
      <c r="P82" s="157">
        <f>P83</f>
        <v>0</v>
      </c>
      <c r="Q82" s="68"/>
      <c r="R82" s="157">
        <f>R83</f>
        <v>60.176678340000002</v>
      </c>
      <c r="S82" s="68"/>
      <c r="T82" s="158">
        <f>T83</f>
        <v>0</v>
      </c>
      <c r="AT82" s="24" t="s">
        <v>69</v>
      </c>
      <c r="AU82" s="24" t="s">
        <v>97</v>
      </c>
      <c r="BK82" s="159">
        <f>BK83</f>
        <v>0</v>
      </c>
    </row>
    <row r="83" spans="2:65" s="10" customFormat="1" ht="37.35" customHeight="1">
      <c r="B83" s="160"/>
      <c r="D83" s="161" t="s">
        <v>69</v>
      </c>
      <c r="E83" s="162" t="s">
        <v>120</v>
      </c>
      <c r="F83" s="162" t="s">
        <v>121</v>
      </c>
      <c r="I83" s="163"/>
      <c r="J83" s="164">
        <f>BK83</f>
        <v>0</v>
      </c>
      <c r="L83" s="160"/>
      <c r="M83" s="165"/>
      <c r="N83" s="166"/>
      <c r="O83" s="166"/>
      <c r="P83" s="167">
        <f>P84+P155+P168+P253</f>
        <v>0</v>
      </c>
      <c r="Q83" s="166"/>
      <c r="R83" s="167">
        <f>R84+R155+R168+R253</f>
        <v>60.176678340000002</v>
      </c>
      <c r="S83" s="166"/>
      <c r="T83" s="168">
        <f>T84+T155+T168+T253</f>
        <v>0</v>
      </c>
      <c r="AR83" s="161" t="s">
        <v>78</v>
      </c>
      <c r="AT83" s="169" t="s">
        <v>69</v>
      </c>
      <c r="AU83" s="169" t="s">
        <v>70</v>
      </c>
      <c r="AY83" s="161" t="s">
        <v>122</v>
      </c>
      <c r="BK83" s="170">
        <f>BK84+BK155+BK168+BK253</f>
        <v>0</v>
      </c>
    </row>
    <row r="84" spans="2:65" s="10" customFormat="1" ht="19.899999999999999" customHeight="1">
      <c r="B84" s="160"/>
      <c r="D84" s="161" t="s">
        <v>69</v>
      </c>
      <c r="E84" s="171" t="s">
        <v>78</v>
      </c>
      <c r="F84" s="171" t="s">
        <v>123</v>
      </c>
      <c r="I84" s="163"/>
      <c r="J84" s="172">
        <f>BK84</f>
        <v>0</v>
      </c>
      <c r="L84" s="160"/>
      <c r="M84" s="165"/>
      <c r="N84" s="166"/>
      <c r="O84" s="166"/>
      <c r="P84" s="167">
        <f>P85+SUM(P86:P152)</f>
        <v>0</v>
      </c>
      <c r="Q84" s="166"/>
      <c r="R84" s="167">
        <f>R85+SUM(R86:R152)</f>
        <v>1.2607079999999999</v>
      </c>
      <c r="S84" s="166"/>
      <c r="T84" s="168">
        <f>T85+SUM(T86:T152)</f>
        <v>0</v>
      </c>
      <c r="AR84" s="161" t="s">
        <v>78</v>
      </c>
      <c r="AT84" s="169" t="s">
        <v>69</v>
      </c>
      <c r="AU84" s="169" t="s">
        <v>78</v>
      </c>
      <c r="AY84" s="161" t="s">
        <v>122</v>
      </c>
      <c r="BK84" s="170">
        <f>BK85+SUM(BK86:BK152)</f>
        <v>0</v>
      </c>
    </row>
    <row r="85" spans="2:65" s="1" customFormat="1" ht="63.75" customHeight="1">
      <c r="B85" s="173"/>
      <c r="C85" s="174" t="s">
        <v>78</v>
      </c>
      <c r="D85" s="174" t="s">
        <v>124</v>
      </c>
      <c r="E85" s="175" t="s">
        <v>406</v>
      </c>
      <c r="F85" s="176" t="s">
        <v>407</v>
      </c>
      <c r="G85" s="177" t="s">
        <v>239</v>
      </c>
      <c r="H85" s="178">
        <v>3.6</v>
      </c>
      <c r="I85" s="179"/>
      <c r="J85" s="180">
        <f>ROUND(I85*H85,2)</f>
        <v>0</v>
      </c>
      <c r="K85" s="176" t="s">
        <v>128</v>
      </c>
      <c r="L85" s="41"/>
      <c r="M85" s="181" t="s">
        <v>5</v>
      </c>
      <c r="N85" s="182" t="s">
        <v>41</v>
      </c>
      <c r="O85" s="42"/>
      <c r="P85" s="183">
        <f>O85*H85</f>
        <v>0</v>
      </c>
      <c r="Q85" s="183">
        <v>8.6800000000000002E-3</v>
      </c>
      <c r="R85" s="183">
        <f>Q85*H85</f>
        <v>3.1248000000000001E-2</v>
      </c>
      <c r="S85" s="183">
        <v>0</v>
      </c>
      <c r="T85" s="184">
        <f>S85*H85</f>
        <v>0</v>
      </c>
      <c r="AR85" s="24" t="s">
        <v>129</v>
      </c>
      <c r="AT85" s="24" t="s">
        <v>124</v>
      </c>
      <c r="AU85" s="24" t="s">
        <v>80</v>
      </c>
      <c r="AY85" s="24" t="s">
        <v>122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24" t="s">
        <v>78</v>
      </c>
      <c r="BK85" s="185">
        <f>ROUND(I85*H85,2)</f>
        <v>0</v>
      </c>
      <c r="BL85" s="24" t="s">
        <v>129</v>
      </c>
      <c r="BM85" s="24" t="s">
        <v>408</v>
      </c>
    </row>
    <row r="86" spans="2:65" s="11" customFormat="1" ht="13.5">
      <c r="B86" s="186"/>
      <c r="D86" s="187" t="s">
        <v>131</v>
      </c>
      <c r="E86" s="188" t="s">
        <v>5</v>
      </c>
      <c r="F86" s="189" t="s">
        <v>409</v>
      </c>
      <c r="H86" s="190">
        <v>3.6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88" t="s">
        <v>131</v>
      </c>
      <c r="AU86" s="188" t="s">
        <v>80</v>
      </c>
      <c r="AV86" s="11" t="s">
        <v>80</v>
      </c>
      <c r="AW86" s="11" t="s">
        <v>34</v>
      </c>
      <c r="AX86" s="11" t="s">
        <v>78</v>
      </c>
      <c r="AY86" s="188" t="s">
        <v>122</v>
      </c>
    </row>
    <row r="87" spans="2:65" s="12" customFormat="1" ht="13.5">
      <c r="B87" s="195"/>
      <c r="D87" s="187" t="s">
        <v>131</v>
      </c>
      <c r="E87" s="196" t="s">
        <v>5</v>
      </c>
      <c r="F87" s="197" t="s">
        <v>410</v>
      </c>
      <c r="H87" s="196" t="s">
        <v>5</v>
      </c>
      <c r="I87" s="198"/>
      <c r="L87" s="195"/>
      <c r="M87" s="199"/>
      <c r="N87" s="200"/>
      <c r="O87" s="200"/>
      <c r="P87" s="200"/>
      <c r="Q87" s="200"/>
      <c r="R87" s="200"/>
      <c r="S87" s="200"/>
      <c r="T87" s="201"/>
      <c r="AT87" s="196" t="s">
        <v>131</v>
      </c>
      <c r="AU87" s="196" t="s">
        <v>80</v>
      </c>
      <c r="AV87" s="12" t="s">
        <v>78</v>
      </c>
      <c r="AW87" s="12" t="s">
        <v>34</v>
      </c>
      <c r="AX87" s="12" t="s">
        <v>70</v>
      </c>
      <c r="AY87" s="196" t="s">
        <v>122</v>
      </c>
    </row>
    <row r="88" spans="2:65" s="1" customFormat="1" ht="63.75" customHeight="1">
      <c r="B88" s="173"/>
      <c r="C88" s="174" t="s">
        <v>80</v>
      </c>
      <c r="D88" s="174" t="s">
        <v>124</v>
      </c>
      <c r="E88" s="175" t="s">
        <v>411</v>
      </c>
      <c r="F88" s="176" t="s">
        <v>412</v>
      </c>
      <c r="G88" s="177" t="s">
        <v>239</v>
      </c>
      <c r="H88" s="178">
        <v>16.2</v>
      </c>
      <c r="I88" s="179"/>
      <c r="J88" s="180">
        <f>ROUND(I88*H88,2)</f>
        <v>0</v>
      </c>
      <c r="K88" s="176" t="s">
        <v>128</v>
      </c>
      <c r="L88" s="41"/>
      <c r="M88" s="181" t="s">
        <v>5</v>
      </c>
      <c r="N88" s="182" t="s">
        <v>41</v>
      </c>
      <c r="O88" s="42"/>
      <c r="P88" s="183">
        <f>O88*H88</f>
        <v>0</v>
      </c>
      <c r="Q88" s="183">
        <v>3.6900000000000002E-2</v>
      </c>
      <c r="R88" s="183">
        <f>Q88*H88</f>
        <v>0.59777999999999998</v>
      </c>
      <c r="S88" s="183">
        <v>0</v>
      </c>
      <c r="T88" s="184">
        <f>S88*H88</f>
        <v>0</v>
      </c>
      <c r="AR88" s="24" t="s">
        <v>129</v>
      </c>
      <c r="AT88" s="24" t="s">
        <v>124</v>
      </c>
      <c r="AU88" s="24" t="s">
        <v>80</v>
      </c>
      <c r="AY88" s="24" t="s">
        <v>122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4" t="s">
        <v>78</v>
      </c>
      <c r="BK88" s="185">
        <f>ROUND(I88*H88,2)</f>
        <v>0</v>
      </c>
      <c r="BL88" s="24" t="s">
        <v>129</v>
      </c>
      <c r="BM88" s="24" t="s">
        <v>413</v>
      </c>
    </row>
    <row r="89" spans="2:65" s="11" customFormat="1" ht="13.5">
      <c r="B89" s="186"/>
      <c r="D89" s="187" t="s">
        <v>131</v>
      </c>
      <c r="E89" s="188" t="s">
        <v>5</v>
      </c>
      <c r="F89" s="189" t="s">
        <v>414</v>
      </c>
      <c r="H89" s="190">
        <v>16.2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88" t="s">
        <v>131</v>
      </c>
      <c r="AU89" s="188" t="s">
        <v>80</v>
      </c>
      <c r="AV89" s="11" t="s">
        <v>80</v>
      </c>
      <c r="AW89" s="11" t="s">
        <v>34</v>
      </c>
      <c r="AX89" s="11" t="s">
        <v>78</v>
      </c>
      <c r="AY89" s="188" t="s">
        <v>122</v>
      </c>
    </row>
    <row r="90" spans="2:65" s="12" customFormat="1" ht="13.5">
      <c r="B90" s="195"/>
      <c r="D90" s="187" t="s">
        <v>131</v>
      </c>
      <c r="E90" s="196" t="s">
        <v>5</v>
      </c>
      <c r="F90" s="197" t="s">
        <v>410</v>
      </c>
      <c r="H90" s="196" t="s">
        <v>5</v>
      </c>
      <c r="I90" s="198"/>
      <c r="L90" s="195"/>
      <c r="M90" s="199"/>
      <c r="N90" s="200"/>
      <c r="O90" s="200"/>
      <c r="P90" s="200"/>
      <c r="Q90" s="200"/>
      <c r="R90" s="200"/>
      <c r="S90" s="200"/>
      <c r="T90" s="201"/>
      <c r="AT90" s="196" t="s">
        <v>131</v>
      </c>
      <c r="AU90" s="196" t="s">
        <v>80</v>
      </c>
      <c r="AV90" s="12" t="s">
        <v>78</v>
      </c>
      <c r="AW90" s="12" t="s">
        <v>34</v>
      </c>
      <c r="AX90" s="12" t="s">
        <v>70</v>
      </c>
      <c r="AY90" s="196" t="s">
        <v>122</v>
      </c>
    </row>
    <row r="91" spans="2:65" s="1" customFormat="1" ht="38.25" customHeight="1">
      <c r="B91" s="173"/>
      <c r="C91" s="174" t="s">
        <v>137</v>
      </c>
      <c r="D91" s="174" t="s">
        <v>124</v>
      </c>
      <c r="E91" s="175" t="s">
        <v>138</v>
      </c>
      <c r="F91" s="176" t="s">
        <v>139</v>
      </c>
      <c r="G91" s="177" t="s">
        <v>140</v>
      </c>
      <c r="H91" s="178">
        <v>203.04</v>
      </c>
      <c r="I91" s="179"/>
      <c r="J91" s="180">
        <f>ROUND(I91*H91,2)</f>
        <v>0</v>
      </c>
      <c r="K91" s="176" t="s">
        <v>128</v>
      </c>
      <c r="L91" s="41"/>
      <c r="M91" s="181" t="s">
        <v>5</v>
      </c>
      <c r="N91" s="182" t="s">
        <v>41</v>
      </c>
      <c r="O91" s="42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4" t="s">
        <v>129</v>
      </c>
      <c r="AT91" s="24" t="s">
        <v>124</v>
      </c>
      <c r="AU91" s="24" t="s">
        <v>80</v>
      </c>
      <c r="AY91" s="24" t="s">
        <v>122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4" t="s">
        <v>78</v>
      </c>
      <c r="BK91" s="185">
        <f>ROUND(I91*H91,2)</f>
        <v>0</v>
      </c>
      <c r="BL91" s="24" t="s">
        <v>129</v>
      </c>
      <c r="BM91" s="24" t="s">
        <v>415</v>
      </c>
    </row>
    <row r="92" spans="2:65" s="12" customFormat="1" ht="13.5">
      <c r="B92" s="195"/>
      <c r="D92" s="187" t="s">
        <v>131</v>
      </c>
      <c r="E92" s="196" t="s">
        <v>5</v>
      </c>
      <c r="F92" s="197" t="s">
        <v>416</v>
      </c>
      <c r="H92" s="196" t="s">
        <v>5</v>
      </c>
      <c r="I92" s="198"/>
      <c r="L92" s="195"/>
      <c r="M92" s="199"/>
      <c r="N92" s="200"/>
      <c r="O92" s="200"/>
      <c r="P92" s="200"/>
      <c r="Q92" s="200"/>
      <c r="R92" s="200"/>
      <c r="S92" s="200"/>
      <c r="T92" s="201"/>
      <c r="AT92" s="196" t="s">
        <v>131</v>
      </c>
      <c r="AU92" s="196" t="s">
        <v>80</v>
      </c>
      <c r="AV92" s="12" t="s">
        <v>78</v>
      </c>
      <c r="AW92" s="12" t="s">
        <v>34</v>
      </c>
      <c r="AX92" s="12" t="s">
        <v>70</v>
      </c>
      <c r="AY92" s="196" t="s">
        <v>122</v>
      </c>
    </row>
    <row r="93" spans="2:65" s="11" customFormat="1" ht="13.5">
      <c r="B93" s="186"/>
      <c r="D93" s="187" t="s">
        <v>131</v>
      </c>
      <c r="E93" s="188" t="s">
        <v>5</v>
      </c>
      <c r="F93" s="189" t="s">
        <v>417</v>
      </c>
      <c r="H93" s="190">
        <v>115.875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88" t="s">
        <v>131</v>
      </c>
      <c r="AU93" s="188" t="s">
        <v>80</v>
      </c>
      <c r="AV93" s="11" t="s">
        <v>80</v>
      </c>
      <c r="AW93" s="11" t="s">
        <v>34</v>
      </c>
      <c r="AX93" s="11" t="s">
        <v>70</v>
      </c>
      <c r="AY93" s="188" t="s">
        <v>122</v>
      </c>
    </row>
    <row r="94" spans="2:65" s="13" customFormat="1" ht="13.5">
      <c r="B94" s="202"/>
      <c r="D94" s="187" t="s">
        <v>131</v>
      </c>
      <c r="E94" s="203" t="s">
        <v>5</v>
      </c>
      <c r="F94" s="204" t="s">
        <v>144</v>
      </c>
      <c r="H94" s="205">
        <v>115.875</v>
      </c>
      <c r="I94" s="206"/>
      <c r="L94" s="202"/>
      <c r="M94" s="207"/>
      <c r="N94" s="208"/>
      <c r="O94" s="208"/>
      <c r="P94" s="208"/>
      <c r="Q94" s="208"/>
      <c r="R94" s="208"/>
      <c r="S94" s="208"/>
      <c r="T94" s="209"/>
      <c r="AT94" s="203" t="s">
        <v>131</v>
      </c>
      <c r="AU94" s="203" t="s">
        <v>80</v>
      </c>
      <c r="AV94" s="13" t="s">
        <v>137</v>
      </c>
      <c r="AW94" s="13" t="s">
        <v>34</v>
      </c>
      <c r="AX94" s="13" t="s">
        <v>70</v>
      </c>
      <c r="AY94" s="203" t="s">
        <v>122</v>
      </c>
    </row>
    <row r="95" spans="2:65" s="12" customFormat="1" ht="13.5">
      <c r="B95" s="195"/>
      <c r="D95" s="187" t="s">
        <v>131</v>
      </c>
      <c r="E95" s="196" t="s">
        <v>5</v>
      </c>
      <c r="F95" s="197" t="s">
        <v>145</v>
      </c>
      <c r="H95" s="196" t="s">
        <v>5</v>
      </c>
      <c r="I95" s="198"/>
      <c r="L95" s="195"/>
      <c r="M95" s="199"/>
      <c r="N95" s="200"/>
      <c r="O95" s="200"/>
      <c r="P95" s="200"/>
      <c r="Q95" s="200"/>
      <c r="R95" s="200"/>
      <c r="S95" s="200"/>
      <c r="T95" s="201"/>
      <c r="AT95" s="196" t="s">
        <v>131</v>
      </c>
      <c r="AU95" s="196" t="s">
        <v>80</v>
      </c>
      <c r="AV95" s="12" t="s">
        <v>78</v>
      </c>
      <c r="AW95" s="12" t="s">
        <v>34</v>
      </c>
      <c r="AX95" s="12" t="s">
        <v>70</v>
      </c>
      <c r="AY95" s="196" t="s">
        <v>122</v>
      </c>
    </row>
    <row r="96" spans="2:65" s="11" customFormat="1" ht="13.5">
      <c r="B96" s="186"/>
      <c r="D96" s="187" t="s">
        <v>131</v>
      </c>
      <c r="E96" s="188" t="s">
        <v>5</v>
      </c>
      <c r="F96" s="189" t="s">
        <v>418</v>
      </c>
      <c r="H96" s="190">
        <v>222.52500000000001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88" t="s">
        <v>131</v>
      </c>
      <c r="AU96" s="188" t="s">
        <v>80</v>
      </c>
      <c r="AV96" s="11" t="s">
        <v>80</v>
      </c>
      <c r="AW96" s="11" t="s">
        <v>34</v>
      </c>
      <c r="AX96" s="11" t="s">
        <v>70</v>
      </c>
      <c r="AY96" s="188" t="s">
        <v>122</v>
      </c>
    </row>
    <row r="97" spans="2:65" s="13" customFormat="1" ht="13.5">
      <c r="B97" s="202"/>
      <c r="D97" s="187" t="s">
        <v>131</v>
      </c>
      <c r="E97" s="203" t="s">
        <v>5</v>
      </c>
      <c r="F97" s="204" t="s">
        <v>144</v>
      </c>
      <c r="H97" s="205">
        <v>222.52500000000001</v>
      </c>
      <c r="I97" s="206"/>
      <c r="L97" s="202"/>
      <c r="M97" s="207"/>
      <c r="N97" s="208"/>
      <c r="O97" s="208"/>
      <c r="P97" s="208"/>
      <c r="Q97" s="208"/>
      <c r="R97" s="208"/>
      <c r="S97" s="208"/>
      <c r="T97" s="209"/>
      <c r="AT97" s="203" t="s">
        <v>131</v>
      </c>
      <c r="AU97" s="203" t="s">
        <v>80</v>
      </c>
      <c r="AV97" s="13" t="s">
        <v>137</v>
      </c>
      <c r="AW97" s="13" t="s">
        <v>34</v>
      </c>
      <c r="AX97" s="13" t="s">
        <v>70</v>
      </c>
      <c r="AY97" s="203" t="s">
        <v>122</v>
      </c>
    </row>
    <row r="98" spans="2:65" s="14" customFormat="1" ht="13.5">
      <c r="B98" s="210"/>
      <c r="D98" s="187" t="s">
        <v>131</v>
      </c>
      <c r="E98" s="211" t="s">
        <v>5</v>
      </c>
      <c r="F98" s="212" t="s">
        <v>147</v>
      </c>
      <c r="H98" s="213">
        <v>338.4</v>
      </c>
      <c r="I98" s="214"/>
      <c r="L98" s="210"/>
      <c r="M98" s="215"/>
      <c r="N98" s="216"/>
      <c r="O98" s="216"/>
      <c r="P98" s="216"/>
      <c r="Q98" s="216"/>
      <c r="R98" s="216"/>
      <c r="S98" s="216"/>
      <c r="T98" s="217"/>
      <c r="AT98" s="211" t="s">
        <v>131</v>
      </c>
      <c r="AU98" s="211" t="s">
        <v>80</v>
      </c>
      <c r="AV98" s="14" t="s">
        <v>129</v>
      </c>
      <c r="AW98" s="14" t="s">
        <v>34</v>
      </c>
      <c r="AX98" s="14" t="s">
        <v>70</v>
      </c>
      <c r="AY98" s="211" t="s">
        <v>122</v>
      </c>
    </row>
    <row r="99" spans="2:65" s="11" customFormat="1" ht="13.5">
      <c r="B99" s="186"/>
      <c r="D99" s="187" t="s">
        <v>131</v>
      </c>
      <c r="E99" s="188" t="s">
        <v>5</v>
      </c>
      <c r="F99" s="189" t="s">
        <v>419</v>
      </c>
      <c r="H99" s="190">
        <v>203.04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88" t="s">
        <v>131</v>
      </c>
      <c r="AU99" s="188" t="s">
        <v>80</v>
      </c>
      <c r="AV99" s="11" t="s">
        <v>80</v>
      </c>
      <c r="AW99" s="11" t="s">
        <v>34</v>
      </c>
      <c r="AX99" s="11" t="s">
        <v>78</v>
      </c>
      <c r="AY99" s="188" t="s">
        <v>122</v>
      </c>
    </row>
    <row r="100" spans="2:65" s="12" customFormat="1" ht="13.5">
      <c r="B100" s="195"/>
      <c r="D100" s="187" t="s">
        <v>131</v>
      </c>
      <c r="E100" s="196" t="s">
        <v>5</v>
      </c>
      <c r="F100" s="197" t="s">
        <v>420</v>
      </c>
      <c r="H100" s="196" t="s">
        <v>5</v>
      </c>
      <c r="I100" s="198"/>
      <c r="L100" s="195"/>
      <c r="M100" s="199"/>
      <c r="N100" s="200"/>
      <c r="O100" s="200"/>
      <c r="P100" s="200"/>
      <c r="Q100" s="200"/>
      <c r="R100" s="200"/>
      <c r="S100" s="200"/>
      <c r="T100" s="201"/>
      <c r="AT100" s="196" t="s">
        <v>131</v>
      </c>
      <c r="AU100" s="196" t="s">
        <v>80</v>
      </c>
      <c r="AV100" s="12" t="s">
        <v>78</v>
      </c>
      <c r="AW100" s="12" t="s">
        <v>34</v>
      </c>
      <c r="AX100" s="12" t="s">
        <v>70</v>
      </c>
      <c r="AY100" s="196" t="s">
        <v>122</v>
      </c>
    </row>
    <row r="101" spans="2:65" s="1" customFormat="1" ht="38.25" customHeight="1">
      <c r="B101" s="173"/>
      <c r="C101" s="174" t="s">
        <v>129</v>
      </c>
      <c r="D101" s="174" t="s">
        <v>124</v>
      </c>
      <c r="E101" s="175" t="s">
        <v>150</v>
      </c>
      <c r="F101" s="176" t="s">
        <v>151</v>
      </c>
      <c r="G101" s="177" t="s">
        <v>140</v>
      </c>
      <c r="H101" s="178">
        <v>101.52</v>
      </c>
      <c r="I101" s="179"/>
      <c r="J101" s="180">
        <f>ROUND(I101*H101,2)</f>
        <v>0</v>
      </c>
      <c r="K101" s="176" t="s">
        <v>128</v>
      </c>
      <c r="L101" s="41"/>
      <c r="M101" s="181" t="s">
        <v>5</v>
      </c>
      <c r="N101" s="182" t="s">
        <v>41</v>
      </c>
      <c r="O101" s="42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AR101" s="24" t="s">
        <v>129</v>
      </c>
      <c r="AT101" s="24" t="s">
        <v>124</v>
      </c>
      <c r="AU101" s="24" t="s">
        <v>80</v>
      </c>
      <c r="AY101" s="24" t="s">
        <v>122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24" t="s">
        <v>78</v>
      </c>
      <c r="BK101" s="185">
        <f>ROUND(I101*H101,2)</f>
        <v>0</v>
      </c>
      <c r="BL101" s="24" t="s">
        <v>129</v>
      </c>
      <c r="BM101" s="24" t="s">
        <v>421</v>
      </c>
    </row>
    <row r="102" spans="2:65" s="11" customFormat="1" ht="13.5">
      <c r="B102" s="186"/>
      <c r="D102" s="187" t="s">
        <v>131</v>
      </c>
      <c r="E102" s="188" t="s">
        <v>5</v>
      </c>
      <c r="F102" s="189" t="s">
        <v>422</v>
      </c>
      <c r="H102" s="190">
        <v>101.52</v>
      </c>
      <c r="I102" s="191"/>
      <c r="L102" s="186"/>
      <c r="M102" s="192"/>
      <c r="N102" s="193"/>
      <c r="O102" s="193"/>
      <c r="P102" s="193"/>
      <c r="Q102" s="193"/>
      <c r="R102" s="193"/>
      <c r="S102" s="193"/>
      <c r="T102" s="194"/>
      <c r="AT102" s="188" t="s">
        <v>131</v>
      </c>
      <c r="AU102" s="188" t="s">
        <v>80</v>
      </c>
      <c r="AV102" s="11" t="s">
        <v>80</v>
      </c>
      <c r="AW102" s="11" t="s">
        <v>34</v>
      </c>
      <c r="AX102" s="11" t="s">
        <v>78</v>
      </c>
      <c r="AY102" s="188" t="s">
        <v>122</v>
      </c>
    </row>
    <row r="103" spans="2:65" s="1" customFormat="1" ht="38.25" customHeight="1">
      <c r="B103" s="173"/>
      <c r="C103" s="174" t="s">
        <v>154</v>
      </c>
      <c r="D103" s="174" t="s">
        <v>124</v>
      </c>
      <c r="E103" s="175" t="s">
        <v>155</v>
      </c>
      <c r="F103" s="176" t="s">
        <v>156</v>
      </c>
      <c r="G103" s="177" t="s">
        <v>140</v>
      </c>
      <c r="H103" s="178">
        <v>135.36000000000001</v>
      </c>
      <c r="I103" s="179"/>
      <c r="J103" s="180">
        <f>ROUND(I103*H103,2)</f>
        <v>0</v>
      </c>
      <c r="K103" s="176" t="s">
        <v>128</v>
      </c>
      <c r="L103" s="41"/>
      <c r="M103" s="181" t="s">
        <v>5</v>
      </c>
      <c r="N103" s="182" t="s">
        <v>41</v>
      </c>
      <c r="O103" s="42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AR103" s="24" t="s">
        <v>129</v>
      </c>
      <c r="AT103" s="24" t="s">
        <v>124</v>
      </c>
      <c r="AU103" s="24" t="s">
        <v>80</v>
      </c>
      <c r="AY103" s="24" t="s">
        <v>122</v>
      </c>
      <c r="BE103" s="185">
        <f>IF(N103="základní",J103,0)</f>
        <v>0</v>
      </c>
      <c r="BF103" s="185">
        <f>IF(N103="snížená",J103,0)</f>
        <v>0</v>
      </c>
      <c r="BG103" s="185">
        <f>IF(N103="zákl. přenesená",J103,0)</f>
        <v>0</v>
      </c>
      <c r="BH103" s="185">
        <f>IF(N103="sníž. přenesená",J103,0)</f>
        <v>0</v>
      </c>
      <c r="BI103" s="185">
        <f>IF(N103="nulová",J103,0)</f>
        <v>0</v>
      </c>
      <c r="BJ103" s="24" t="s">
        <v>78</v>
      </c>
      <c r="BK103" s="185">
        <f>ROUND(I103*H103,2)</f>
        <v>0</v>
      </c>
      <c r="BL103" s="24" t="s">
        <v>129</v>
      </c>
      <c r="BM103" s="24" t="s">
        <v>423</v>
      </c>
    </row>
    <row r="104" spans="2:65" s="12" customFormat="1" ht="13.5">
      <c r="B104" s="195"/>
      <c r="D104" s="187" t="s">
        <v>131</v>
      </c>
      <c r="E104" s="196" t="s">
        <v>5</v>
      </c>
      <c r="F104" s="197" t="s">
        <v>416</v>
      </c>
      <c r="H104" s="196" t="s">
        <v>5</v>
      </c>
      <c r="I104" s="198"/>
      <c r="L104" s="195"/>
      <c r="M104" s="199"/>
      <c r="N104" s="200"/>
      <c r="O104" s="200"/>
      <c r="P104" s="200"/>
      <c r="Q104" s="200"/>
      <c r="R104" s="200"/>
      <c r="S104" s="200"/>
      <c r="T104" s="201"/>
      <c r="AT104" s="196" t="s">
        <v>131</v>
      </c>
      <c r="AU104" s="196" t="s">
        <v>80</v>
      </c>
      <c r="AV104" s="12" t="s">
        <v>78</v>
      </c>
      <c r="AW104" s="12" t="s">
        <v>34</v>
      </c>
      <c r="AX104" s="12" t="s">
        <v>70</v>
      </c>
      <c r="AY104" s="196" t="s">
        <v>122</v>
      </c>
    </row>
    <row r="105" spans="2:65" s="11" customFormat="1" ht="13.5">
      <c r="B105" s="186"/>
      <c r="D105" s="187" t="s">
        <v>131</v>
      </c>
      <c r="E105" s="188" t="s">
        <v>5</v>
      </c>
      <c r="F105" s="189" t="s">
        <v>417</v>
      </c>
      <c r="H105" s="190">
        <v>115.875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88" t="s">
        <v>131</v>
      </c>
      <c r="AU105" s="188" t="s">
        <v>80</v>
      </c>
      <c r="AV105" s="11" t="s">
        <v>80</v>
      </c>
      <c r="AW105" s="11" t="s">
        <v>34</v>
      </c>
      <c r="AX105" s="11" t="s">
        <v>70</v>
      </c>
      <c r="AY105" s="188" t="s">
        <v>122</v>
      </c>
    </row>
    <row r="106" spans="2:65" s="13" customFormat="1" ht="13.5">
      <c r="B106" s="202"/>
      <c r="D106" s="187" t="s">
        <v>131</v>
      </c>
      <c r="E106" s="203" t="s">
        <v>5</v>
      </c>
      <c r="F106" s="204" t="s">
        <v>144</v>
      </c>
      <c r="H106" s="205">
        <v>115.875</v>
      </c>
      <c r="I106" s="206"/>
      <c r="L106" s="202"/>
      <c r="M106" s="207"/>
      <c r="N106" s="208"/>
      <c r="O106" s="208"/>
      <c r="P106" s="208"/>
      <c r="Q106" s="208"/>
      <c r="R106" s="208"/>
      <c r="S106" s="208"/>
      <c r="T106" s="209"/>
      <c r="AT106" s="203" t="s">
        <v>131</v>
      </c>
      <c r="AU106" s="203" t="s">
        <v>80</v>
      </c>
      <c r="AV106" s="13" t="s">
        <v>137</v>
      </c>
      <c r="AW106" s="13" t="s">
        <v>34</v>
      </c>
      <c r="AX106" s="13" t="s">
        <v>70</v>
      </c>
      <c r="AY106" s="203" t="s">
        <v>122</v>
      </c>
    </row>
    <row r="107" spans="2:65" s="12" customFormat="1" ht="13.5">
      <c r="B107" s="195"/>
      <c r="D107" s="187" t="s">
        <v>131</v>
      </c>
      <c r="E107" s="196" t="s">
        <v>5</v>
      </c>
      <c r="F107" s="197" t="s">
        <v>145</v>
      </c>
      <c r="H107" s="196" t="s">
        <v>5</v>
      </c>
      <c r="I107" s="198"/>
      <c r="L107" s="195"/>
      <c r="M107" s="199"/>
      <c r="N107" s="200"/>
      <c r="O107" s="200"/>
      <c r="P107" s="200"/>
      <c r="Q107" s="200"/>
      <c r="R107" s="200"/>
      <c r="S107" s="200"/>
      <c r="T107" s="201"/>
      <c r="AT107" s="196" t="s">
        <v>131</v>
      </c>
      <c r="AU107" s="196" t="s">
        <v>80</v>
      </c>
      <c r="AV107" s="12" t="s">
        <v>78</v>
      </c>
      <c r="AW107" s="12" t="s">
        <v>34</v>
      </c>
      <c r="AX107" s="12" t="s">
        <v>70</v>
      </c>
      <c r="AY107" s="196" t="s">
        <v>122</v>
      </c>
    </row>
    <row r="108" spans="2:65" s="11" customFormat="1" ht="13.5">
      <c r="B108" s="186"/>
      <c r="D108" s="187" t="s">
        <v>131</v>
      </c>
      <c r="E108" s="188" t="s">
        <v>5</v>
      </c>
      <c r="F108" s="189" t="s">
        <v>418</v>
      </c>
      <c r="H108" s="190">
        <v>222.52500000000001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88" t="s">
        <v>131</v>
      </c>
      <c r="AU108" s="188" t="s">
        <v>80</v>
      </c>
      <c r="AV108" s="11" t="s">
        <v>80</v>
      </c>
      <c r="AW108" s="11" t="s">
        <v>34</v>
      </c>
      <c r="AX108" s="11" t="s">
        <v>70</v>
      </c>
      <c r="AY108" s="188" t="s">
        <v>122</v>
      </c>
    </row>
    <row r="109" spans="2:65" s="13" customFormat="1" ht="13.5">
      <c r="B109" s="202"/>
      <c r="D109" s="187" t="s">
        <v>131</v>
      </c>
      <c r="E109" s="203" t="s">
        <v>5</v>
      </c>
      <c r="F109" s="204" t="s">
        <v>144</v>
      </c>
      <c r="H109" s="205">
        <v>222.52500000000001</v>
      </c>
      <c r="I109" s="206"/>
      <c r="L109" s="202"/>
      <c r="M109" s="207"/>
      <c r="N109" s="208"/>
      <c r="O109" s="208"/>
      <c r="P109" s="208"/>
      <c r="Q109" s="208"/>
      <c r="R109" s="208"/>
      <c r="S109" s="208"/>
      <c r="T109" s="209"/>
      <c r="AT109" s="203" t="s">
        <v>131</v>
      </c>
      <c r="AU109" s="203" t="s">
        <v>80</v>
      </c>
      <c r="AV109" s="13" t="s">
        <v>137</v>
      </c>
      <c r="AW109" s="13" t="s">
        <v>34</v>
      </c>
      <c r="AX109" s="13" t="s">
        <v>70</v>
      </c>
      <c r="AY109" s="203" t="s">
        <v>122</v>
      </c>
    </row>
    <row r="110" spans="2:65" s="14" customFormat="1" ht="13.5">
      <c r="B110" s="210"/>
      <c r="D110" s="187" t="s">
        <v>131</v>
      </c>
      <c r="E110" s="211" t="s">
        <v>5</v>
      </c>
      <c r="F110" s="212" t="s">
        <v>147</v>
      </c>
      <c r="H110" s="213">
        <v>338.4</v>
      </c>
      <c r="I110" s="214"/>
      <c r="L110" s="210"/>
      <c r="M110" s="215"/>
      <c r="N110" s="216"/>
      <c r="O110" s="216"/>
      <c r="P110" s="216"/>
      <c r="Q110" s="216"/>
      <c r="R110" s="216"/>
      <c r="S110" s="216"/>
      <c r="T110" s="217"/>
      <c r="AT110" s="211" t="s">
        <v>131</v>
      </c>
      <c r="AU110" s="211" t="s">
        <v>80</v>
      </c>
      <c r="AV110" s="14" t="s">
        <v>129</v>
      </c>
      <c r="AW110" s="14" t="s">
        <v>34</v>
      </c>
      <c r="AX110" s="14" t="s">
        <v>70</v>
      </c>
      <c r="AY110" s="211" t="s">
        <v>122</v>
      </c>
    </row>
    <row r="111" spans="2:65" s="11" customFormat="1" ht="13.5">
      <c r="B111" s="186"/>
      <c r="D111" s="187" t="s">
        <v>131</v>
      </c>
      <c r="E111" s="188" t="s">
        <v>5</v>
      </c>
      <c r="F111" s="189" t="s">
        <v>424</v>
      </c>
      <c r="H111" s="190">
        <v>135.36000000000001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88" t="s">
        <v>131</v>
      </c>
      <c r="AU111" s="188" t="s">
        <v>80</v>
      </c>
      <c r="AV111" s="11" t="s">
        <v>80</v>
      </c>
      <c r="AW111" s="11" t="s">
        <v>34</v>
      </c>
      <c r="AX111" s="11" t="s">
        <v>78</v>
      </c>
      <c r="AY111" s="188" t="s">
        <v>122</v>
      </c>
    </row>
    <row r="112" spans="2:65" s="12" customFormat="1" ht="13.5">
      <c r="B112" s="195"/>
      <c r="D112" s="187" t="s">
        <v>131</v>
      </c>
      <c r="E112" s="196" t="s">
        <v>5</v>
      </c>
      <c r="F112" s="197" t="s">
        <v>420</v>
      </c>
      <c r="H112" s="196" t="s">
        <v>5</v>
      </c>
      <c r="I112" s="198"/>
      <c r="L112" s="195"/>
      <c r="M112" s="199"/>
      <c r="N112" s="200"/>
      <c r="O112" s="200"/>
      <c r="P112" s="200"/>
      <c r="Q112" s="200"/>
      <c r="R112" s="200"/>
      <c r="S112" s="200"/>
      <c r="T112" s="201"/>
      <c r="AT112" s="196" t="s">
        <v>131</v>
      </c>
      <c r="AU112" s="196" t="s">
        <v>80</v>
      </c>
      <c r="AV112" s="12" t="s">
        <v>78</v>
      </c>
      <c r="AW112" s="12" t="s">
        <v>34</v>
      </c>
      <c r="AX112" s="12" t="s">
        <v>70</v>
      </c>
      <c r="AY112" s="196" t="s">
        <v>122</v>
      </c>
    </row>
    <row r="113" spans="2:65" s="1" customFormat="1" ht="38.25" customHeight="1">
      <c r="B113" s="173"/>
      <c r="C113" s="174" t="s">
        <v>159</v>
      </c>
      <c r="D113" s="174" t="s">
        <v>124</v>
      </c>
      <c r="E113" s="175" t="s">
        <v>160</v>
      </c>
      <c r="F113" s="176" t="s">
        <v>161</v>
      </c>
      <c r="G113" s="177" t="s">
        <v>140</v>
      </c>
      <c r="H113" s="178">
        <v>67.680000000000007</v>
      </c>
      <c r="I113" s="179"/>
      <c r="J113" s="180">
        <f>ROUND(I113*H113,2)</f>
        <v>0</v>
      </c>
      <c r="K113" s="176" t="s">
        <v>128</v>
      </c>
      <c r="L113" s="41"/>
      <c r="M113" s="181" t="s">
        <v>5</v>
      </c>
      <c r="N113" s="182" t="s">
        <v>41</v>
      </c>
      <c r="O113" s="42"/>
      <c r="P113" s="183">
        <f>O113*H113</f>
        <v>0</v>
      </c>
      <c r="Q113" s="183">
        <v>0</v>
      </c>
      <c r="R113" s="183">
        <f>Q113*H113</f>
        <v>0</v>
      </c>
      <c r="S113" s="183">
        <v>0</v>
      </c>
      <c r="T113" s="184">
        <f>S113*H113</f>
        <v>0</v>
      </c>
      <c r="AR113" s="24" t="s">
        <v>129</v>
      </c>
      <c r="AT113" s="24" t="s">
        <v>124</v>
      </c>
      <c r="AU113" s="24" t="s">
        <v>80</v>
      </c>
      <c r="AY113" s="24" t="s">
        <v>122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4" t="s">
        <v>78</v>
      </c>
      <c r="BK113" s="185">
        <f>ROUND(I113*H113,2)</f>
        <v>0</v>
      </c>
      <c r="BL113" s="24" t="s">
        <v>129</v>
      </c>
      <c r="BM113" s="24" t="s">
        <v>425</v>
      </c>
    </row>
    <row r="114" spans="2:65" s="11" customFormat="1" ht="13.5">
      <c r="B114" s="186"/>
      <c r="D114" s="187" t="s">
        <v>131</v>
      </c>
      <c r="E114" s="188" t="s">
        <v>5</v>
      </c>
      <c r="F114" s="189" t="s">
        <v>426</v>
      </c>
      <c r="H114" s="190">
        <v>67.680000000000007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88" t="s">
        <v>131</v>
      </c>
      <c r="AU114" s="188" t="s">
        <v>80</v>
      </c>
      <c r="AV114" s="11" t="s">
        <v>80</v>
      </c>
      <c r="AW114" s="11" t="s">
        <v>34</v>
      </c>
      <c r="AX114" s="11" t="s">
        <v>78</v>
      </c>
      <c r="AY114" s="188" t="s">
        <v>122</v>
      </c>
    </row>
    <row r="115" spans="2:65" s="1" customFormat="1" ht="25.5" customHeight="1">
      <c r="B115" s="173"/>
      <c r="C115" s="174" t="s">
        <v>164</v>
      </c>
      <c r="D115" s="174" t="s">
        <v>124</v>
      </c>
      <c r="E115" s="175" t="s">
        <v>165</v>
      </c>
      <c r="F115" s="176" t="s">
        <v>166</v>
      </c>
      <c r="G115" s="177" t="s">
        <v>167</v>
      </c>
      <c r="H115" s="178">
        <v>752</v>
      </c>
      <c r="I115" s="179"/>
      <c r="J115" s="180">
        <f>ROUND(I115*H115,2)</f>
        <v>0</v>
      </c>
      <c r="K115" s="176" t="s">
        <v>128</v>
      </c>
      <c r="L115" s="41"/>
      <c r="M115" s="181" t="s">
        <v>5</v>
      </c>
      <c r="N115" s="182" t="s">
        <v>41</v>
      </c>
      <c r="O115" s="42"/>
      <c r="P115" s="183">
        <f>O115*H115</f>
        <v>0</v>
      </c>
      <c r="Q115" s="183">
        <v>8.4000000000000003E-4</v>
      </c>
      <c r="R115" s="183">
        <f>Q115*H115</f>
        <v>0.63168000000000002</v>
      </c>
      <c r="S115" s="183">
        <v>0</v>
      </c>
      <c r="T115" s="184">
        <f>S115*H115</f>
        <v>0</v>
      </c>
      <c r="AR115" s="24" t="s">
        <v>129</v>
      </c>
      <c r="AT115" s="24" t="s">
        <v>124</v>
      </c>
      <c r="AU115" s="24" t="s">
        <v>80</v>
      </c>
      <c r="AY115" s="24" t="s">
        <v>122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4" t="s">
        <v>78</v>
      </c>
      <c r="BK115" s="185">
        <f>ROUND(I115*H115,2)</f>
        <v>0</v>
      </c>
      <c r="BL115" s="24" t="s">
        <v>129</v>
      </c>
      <c r="BM115" s="24" t="s">
        <v>427</v>
      </c>
    </row>
    <row r="116" spans="2:65" s="12" customFormat="1" ht="13.5">
      <c r="B116" s="195"/>
      <c r="D116" s="187" t="s">
        <v>131</v>
      </c>
      <c r="E116" s="196" t="s">
        <v>5</v>
      </c>
      <c r="F116" s="197" t="s">
        <v>416</v>
      </c>
      <c r="H116" s="196" t="s">
        <v>5</v>
      </c>
      <c r="I116" s="198"/>
      <c r="L116" s="195"/>
      <c r="M116" s="199"/>
      <c r="N116" s="200"/>
      <c r="O116" s="200"/>
      <c r="P116" s="200"/>
      <c r="Q116" s="200"/>
      <c r="R116" s="200"/>
      <c r="S116" s="200"/>
      <c r="T116" s="201"/>
      <c r="AT116" s="196" t="s">
        <v>131</v>
      </c>
      <c r="AU116" s="196" t="s">
        <v>80</v>
      </c>
      <c r="AV116" s="12" t="s">
        <v>78</v>
      </c>
      <c r="AW116" s="12" t="s">
        <v>34</v>
      </c>
      <c r="AX116" s="12" t="s">
        <v>70</v>
      </c>
      <c r="AY116" s="196" t="s">
        <v>122</v>
      </c>
    </row>
    <row r="117" spans="2:65" s="11" customFormat="1" ht="13.5">
      <c r="B117" s="186"/>
      <c r="D117" s="187" t="s">
        <v>131</v>
      </c>
      <c r="E117" s="188" t="s">
        <v>5</v>
      </c>
      <c r="F117" s="189" t="s">
        <v>428</v>
      </c>
      <c r="H117" s="190">
        <v>257.5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88" t="s">
        <v>131</v>
      </c>
      <c r="AU117" s="188" t="s">
        <v>80</v>
      </c>
      <c r="AV117" s="11" t="s">
        <v>80</v>
      </c>
      <c r="AW117" s="11" t="s">
        <v>34</v>
      </c>
      <c r="AX117" s="11" t="s">
        <v>70</v>
      </c>
      <c r="AY117" s="188" t="s">
        <v>122</v>
      </c>
    </row>
    <row r="118" spans="2:65" s="13" customFormat="1" ht="13.5">
      <c r="B118" s="202"/>
      <c r="D118" s="187" t="s">
        <v>131</v>
      </c>
      <c r="E118" s="203" t="s">
        <v>5</v>
      </c>
      <c r="F118" s="204" t="s">
        <v>144</v>
      </c>
      <c r="H118" s="205">
        <v>257.5</v>
      </c>
      <c r="I118" s="206"/>
      <c r="L118" s="202"/>
      <c r="M118" s="207"/>
      <c r="N118" s="208"/>
      <c r="O118" s="208"/>
      <c r="P118" s="208"/>
      <c r="Q118" s="208"/>
      <c r="R118" s="208"/>
      <c r="S118" s="208"/>
      <c r="T118" s="209"/>
      <c r="AT118" s="203" t="s">
        <v>131</v>
      </c>
      <c r="AU118" s="203" t="s">
        <v>80</v>
      </c>
      <c r="AV118" s="13" t="s">
        <v>137</v>
      </c>
      <c r="AW118" s="13" t="s">
        <v>34</v>
      </c>
      <c r="AX118" s="13" t="s">
        <v>70</v>
      </c>
      <c r="AY118" s="203" t="s">
        <v>122</v>
      </c>
    </row>
    <row r="119" spans="2:65" s="12" customFormat="1" ht="13.5">
      <c r="B119" s="195"/>
      <c r="D119" s="187" t="s">
        <v>131</v>
      </c>
      <c r="E119" s="196" t="s">
        <v>5</v>
      </c>
      <c r="F119" s="197" t="s">
        <v>145</v>
      </c>
      <c r="H119" s="196" t="s">
        <v>5</v>
      </c>
      <c r="I119" s="198"/>
      <c r="L119" s="195"/>
      <c r="M119" s="199"/>
      <c r="N119" s="200"/>
      <c r="O119" s="200"/>
      <c r="P119" s="200"/>
      <c r="Q119" s="200"/>
      <c r="R119" s="200"/>
      <c r="S119" s="200"/>
      <c r="T119" s="201"/>
      <c r="AT119" s="196" t="s">
        <v>131</v>
      </c>
      <c r="AU119" s="196" t="s">
        <v>80</v>
      </c>
      <c r="AV119" s="12" t="s">
        <v>78</v>
      </c>
      <c r="AW119" s="12" t="s">
        <v>34</v>
      </c>
      <c r="AX119" s="12" t="s">
        <v>70</v>
      </c>
      <c r="AY119" s="196" t="s">
        <v>122</v>
      </c>
    </row>
    <row r="120" spans="2:65" s="11" customFormat="1" ht="13.5">
      <c r="B120" s="186"/>
      <c r="D120" s="187" t="s">
        <v>131</v>
      </c>
      <c r="E120" s="188" t="s">
        <v>5</v>
      </c>
      <c r="F120" s="189" t="s">
        <v>429</v>
      </c>
      <c r="H120" s="190">
        <v>494.5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88" t="s">
        <v>131</v>
      </c>
      <c r="AU120" s="188" t="s">
        <v>80</v>
      </c>
      <c r="AV120" s="11" t="s">
        <v>80</v>
      </c>
      <c r="AW120" s="11" t="s">
        <v>34</v>
      </c>
      <c r="AX120" s="11" t="s">
        <v>70</v>
      </c>
      <c r="AY120" s="188" t="s">
        <v>122</v>
      </c>
    </row>
    <row r="121" spans="2:65" s="13" customFormat="1" ht="13.5">
      <c r="B121" s="202"/>
      <c r="D121" s="187" t="s">
        <v>131</v>
      </c>
      <c r="E121" s="203" t="s">
        <v>5</v>
      </c>
      <c r="F121" s="204" t="s">
        <v>144</v>
      </c>
      <c r="H121" s="205">
        <v>494.5</v>
      </c>
      <c r="I121" s="206"/>
      <c r="L121" s="202"/>
      <c r="M121" s="207"/>
      <c r="N121" s="208"/>
      <c r="O121" s="208"/>
      <c r="P121" s="208"/>
      <c r="Q121" s="208"/>
      <c r="R121" s="208"/>
      <c r="S121" s="208"/>
      <c r="T121" s="209"/>
      <c r="AT121" s="203" t="s">
        <v>131</v>
      </c>
      <c r="AU121" s="203" t="s">
        <v>80</v>
      </c>
      <c r="AV121" s="13" t="s">
        <v>137</v>
      </c>
      <c r="AW121" s="13" t="s">
        <v>34</v>
      </c>
      <c r="AX121" s="13" t="s">
        <v>70</v>
      </c>
      <c r="AY121" s="203" t="s">
        <v>122</v>
      </c>
    </row>
    <row r="122" spans="2:65" s="14" customFormat="1" ht="13.5">
      <c r="B122" s="210"/>
      <c r="D122" s="187" t="s">
        <v>131</v>
      </c>
      <c r="E122" s="211" t="s">
        <v>5</v>
      </c>
      <c r="F122" s="212" t="s">
        <v>147</v>
      </c>
      <c r="H122" s="213">
        <v>752</v>
      </c>
      <c r="I122" s="214"/>
      <c r="L122" s="210"/>
      <c r="M122" s="215"/>
      <c r="N122" s="216"/>
      <c r="O122" s="216"/>
      <c r="P122" s="216"/>
      <c r="Q122" s="216"/>
      <c r="R122" s="216"/>
      <c r="S122" s="216"/>
      <c r="T122" s="217"/>
      <c r="AT122" s="211" t="s">
        <v>131</v>
      </c>
      <c r="AU122" s="211" t="s">
        <v>80</v>
      </c>
      <c r="AV122" s="14" t="s">
        <v>129</v>
      </c>
      <c r="AW122" s="14" t="s">
        <v>34</v>
      </c>
      <c r="AX122" s="14" t="s">
        <v>78</v>
      </c>
      <c r="AY122" s="211" t="s">
        <v>122</v>
      </c>
    </row>
    <row r="123" spans="2:65" s="12" customFormat="1" ht="13.5">
      <c r="B123" s="195"/>
      <c r="D123" s="187" t="s">
        <v>131</v>
      </c>
      <c r="E123" s="196" t="s">
        <v>5</v>
      </c>
      <c r="F123" s="197" t="s">
        <v>420</v>
      </c>
      <c r="H123" s="196" t="s">
        <v>5</v>
      </c>
      <c r="I123" s="198"/>
      <c r="L123" s="195"/>
      <c r="M123" s="199"/>
      <c r="N123" s="200"/>
      <c r="O123" s="200"/>
      <c r="P123" s="200"/>
      <c r="Q123" s="200"/>
      <c r="R123" s="200"/>
      <c r="S123" s="200"/>
      <c r="T123" s="201"/>
      <c r="AT123" s="196" t="s">
        <v>131</v>
      </c>
      <c r="AU123" s="196" t="s">
        <v>80</v>
      </c>
      <c r="AV123" s="12" t="s">
        <v>78</v>
      </c>
      <c r="AW123" s="12" t="s">
        <v>34</v>
      </c>
      <c r="AX123" s="12" t="s">
        <v>70</v>
      </c>
      <c r="AY123" s="196" t="s">
        <v>122</v>
      </c>
    </row>
    <row r="124" spans="2:65" s="1" customFormat="1" ht="25.5" customHeight="1">
      <c r="B124" s="173"/>
      <c r="C124" s="174" t="s">
        <v>171</v>
      </c>
      <c r="D124" s="174" t="s">
        <v>124</v>
      </c>
      <c r="E124" s="175" t="s">
        <v>172</v>
      </c>
      <c r="F124" s="176" t="s">
        <v>173</v>
      </c>
      <c r="G124" s="177" t="s">
        <v>167</v>
      </c>
      <c r="H124" s="178">
        <v>752</v>
      </c>
      <c r="I124" s="179"/>
      <c r="J124" s="180">
        <f>ROUND(I124*H124,2)</f>
        <v>0</v>
      </c>
      <c r="K124" s="176" t="s">
        <v>128</v>
      </c>
      <c r="L124" s="41"/>
      <c r="M124" s="181" t="s">
        <v>5</v>
      </c>
      <c r="N124" s="182" t="s">
        <v>41</v>
      </c>
      <c r="O124" s="42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24" t="s">
        <v>129</v>
      </c>
      <c r="AT124" s="24" t="s">
        <v>124</v>
      </c>
      <c r="AU124" s="24" t="s">
        <v>80</v>
      </c>
      <c r="AY124" s="24" t="s">
        <v>122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4" t="s">
        <v>78</v>
      </c>
      <c r="BK124" s="185">
        <f>ROUND(I124*H124,2)</f>
        <v>0</v>
      </c>
      <c r="BL124" s="24" t="s">
        <v>129</v>
      </c>
      <c r="BM124" s="24" t="s">
        <v>430</v>
      </c>
    </row>
    <row r="125" spans="2:65" s="1" customFormat="1" ht="38.25" customHeight="1">
      <c r="B125" s="173"/>
      <c r="C125" s="174" t="s">
        <v>175</v>
      </c>
      <c r="D125" s="174" t="s">
        <v>124</v>
      </c>
      <c r="E125" s="175" t="s">
        <v>176</v>
      </c>
      <c r="F125" s="176" t="s">
        <v>177</v>
      </c>
      <c r="G125" s="177" t="s">
        <v>140</v>
      </c>
      <c r="H125" s="178">
        <v>169.2</v>
      </c>
      <c r="I125" s="179"/>
      <c r="J125" s="180">
        <f>ROUND(I125*H125,2)</f>
        <v>0</v>
      </c>
      <c r="K125" s="176" t="s">
        <v>128</v>
      </c>
      <c r="L125" s="41"/>
      <c r="M125" s="181" t="s">
        <v>5</v>
      </c>
      <c r="N125" s="182" t="s">
        <v>41</v>
      </c>
      <c r="O125" s="42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4" t="s">
        <v>129</v>
      </c>
      <c r="AT125" s="24" t="s">
        <v>124</v>
      </c>
      <c r="AU125" s="24" t="s">
        <v>80</v>
      </c>
      <c r="AY125" s="24" t="s">
        <v>122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4" t="s">
        <v>78</v>
      </c>
      <c r="BK125" s="185">
        <f>ROUND(I125*H125,2)</f>
        <v>0</v>
      </c>
      <c r="BL125" s="24" t="s">
        <v>129</v>
      </c>
      <c r="BM125" s="24" t="s">
        <v>431</v>
      </c>
    </row>
    <row r="126" spans="2:65" s="11" customFormat="1" ht="13.5">
      <c r="B126" s="186"/>
      <c r="D126" s="187" t="s">
        <v>131</v>
      </c>
      <c r="E126" s="188" t="s">
        <v>5</v>
      </c>
      <c r="F126" s="189" t="s">
        <v>432</v>
      </c>
      <c r="H126" s="190">
        <v>169.2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88" t="s">
        <v>131</v>
      </c>
      <c r="AU126" s="188" t="s">
        <v>80</v>
      </c>
      <c r="AV126" s="11" t="s">
        <v>80</v>
      </c>
      <c r="AW126" s="11" t="s">
        <v>34</v>
      </c>
      <c r="AX126" s="11" t="s">
        <v>78</v>
      </c>
      <c r="AY126" s="188" t="s">
        <v>122</v>
      </c>
    </row>
    <row r="127" spans="2:65" s="12" customFormat="1" ht="13.5">
      <c r="B127" s="195"/>
      <c r="D127" s="187" t="s">
        <v>131</v>
      </c>
      <c r="E127" s="196" t="s">
        <v>5</v>
      </c>
      <c r="F127" s="197" t="s">
        <v>420</v>
      </c>
      <c r="H127" s="196" t="s">
        <v>5</v>
      </c>
      <c r="I127" s="198"/>
      <c r="L127" s="195"/>
      <c r="M127" s="199"/>
      <c r="N127" s="200"/>
      <c r="O127" s="200"/>
      <c r="P127" s="200"/>
      <c r="Q127" s="200"/>
      <c r="R127" s="200"/>
      <c r="S127" s="200"/>
      <c r="T127" s="201"/>
      <c r="AT127" s="196" t="s">
        <v>131</v>
      </c>
      <c r="AU127" s="196" t="s">
        <v>80</v>
      </c>
      <c r="AV127" s="12" t="s">
        <v>78</v>
      </c>
      <c r="AW127" s="12" t="s">
        <v>34</v>
      </c>
      <c r="AX127" s="12" t="s">
        <v>70</v>
      </c>
      <c r="AY127" s="196" t="s">
        <v>122</v>
      </c>
    </row>
    <row r="128" spans="2:65" s="1" customFormat="1" ht="38.25" customHeight="1">
      <c r="B128" s="173"/>
      <c r="C128" s="174" t="s">
        <v>180</v>
      </c>
      <c r="D128" s="174" t="s">
        <v>124</v>
      </c>
      <c r="E128" s="175" t="s">
        <v>181</v>
      </c>
      <c r="F128" s="176" t="s">
        <v>182</v>
      </c>
      <c r="G128" s="177" t="s">
        <v>140</v>
      </c>
      <c r="H128" s="178">
        <v>338.4</v>
      </c>
      <c r="I128" s="179"/>
      <c r="J128" s="180">
        <f>ROUND(I128*H128,2)</f>
        <v>0</v>
      </c>
      <c r="K128" s="176" t="s">
        <v>128</v>
      </c>
      <c r="L128" s="41"/>
      <c r="M128" s="181" t="s">
        <v>5</v>
      </c>
      <c r="N128" s="182" t="s">
        <v>41</v>
      </c>
      <c r="O128" s="42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AR128" s="24" t="s">
        <v>129</v>
      </c>
      <c r="AT128" s="24" t="s">
        <v>124</v>
      </c>
      <c r="AU128" s="24" t="s">
        <v>80</v>
      </c>
      <c r="AY128" s="24" t="s">
        <v>122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4" t="s">
        <v>78</v>
      </c>
      <c r="BK128" s="185">
        <f>ROUND(I128*H128,2)</f>
        <v>0</v>
      </c>
      <c r="BL128" s="24" t="s">
        <v>129</v>
      </c>
      <c r="BM128" s="24" t="s">
        <v>433</v>
      </c>
    </row>
    <row r="129" spans="2:65" s="11" customFormat="1" ht="13.5">
      <c r="B129" s="186"/>
      <c r="D129" s="187" t="s">
        <v>131</v>
      </c>
      <c r="E129" s="188" t="s">
        <v>5</v>
      </c>
      <c r="F129" s="189" t="s">
        <v>434</v>
      </c>
      <c r="H129" s="190">
        <v>338.4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88" t="s">
        <v>131</v>
      </c>
      <c r="AU129" s="188" t="s">
        <v>80</v>
      </c>
      <c r="AV129" s="11" t="s">
        <v>80</v>
      </c>
      <c r="AW129" s="11" t="s">
        <v>34</v>
      </c>
      <c r="AX129" s="11" t="s">
        <v>78</v>
      </c>
      <c r="AY129" s="188" t="s">
        <v>122</v>
      </c>
    </row>
    <row r="130" spans="2:65" s="12" customFormat="1" ht="13.5">
      <c r="B130" s="195"/>
      <c r="D130" s="187" t="s">
        <v>131</v>
      </c>
      <c r="E130" s="196" t="s">
        <v>5</v>
      </c>
      <c r="F130" s="197" t="s">
        <v>420</v>
      </c>
      <c r="H130" s="196" t="s">
        <v>5</v>
      </c>
      <c r="I130" s="198"/>
      <c r="L130" s="195"/>
      <c r="M130" s="199"/>
      <c r="N130" s="200"/>
      <c r="O130" s="200"/>
      <c r="P130" s="200"/>
      <c r="Q130" s="200"/>
      <c r="R130" s="200"/>
      <c r="S130" s="200"/>
      <c r="T130" s="201"/>
      <c r="AT130" s="196" t="s">
        <v>131</v>
      </c>
      <c r="AU130" s="196" t="s">
        <v>80</v>
      </c>
      <c r="AV130" s="12" t="s">
        <v>78</v>
      </c>
      <c r="AW130" s="12" t="s">
        <v>34</v>
      </c>
      <c r="AX130" s="12" t="s">
        <v>70</v>
      </c>
      <c r="AY130" s="196" t="s">
        <v>122</v>
      </c>
    </row>
    <row r="131" spans="2:65" s="1" customFormat="1" ht="51" customHeight="1">
      <c r="B131" s="173"/>
      <c r="C131" s="174" t="s">
        <v>185</v>
      </c>
      <c r="D131" s="174" t="s">
        <v>124</v>
      </c>
      <c r="E131" s="175" t="s">
        <v>186</v>
      </c>
      <c r="F131" s="176" t="s">
        <v>187</v>
      </c>
      <c r="G131" s="177" t="s">
        <v>140</v>
      </c>
      <c r="H131" s="178">
        <v>676.8</v>
      </c>
      <c r="I131" s="179"/>
      <c r="J131" s="180">
        <f>ROUND(I131*H131,2)</f>
        <v>0</v>
      </c>
      <c r="K131" s="176" t="s">
        <v>128</v>
      </c>
      <c r="L131" s="41"/>
      <c r="M131" s="181" t="s">
        <v>5</v>
      </c>
      <c r="N131" s="182" t="s">
        <v>41</v>
      </c>
      <c r="O131" s="42"/>
      <c r="P131" s="183">
        <f>O131*H131</f>
        <v>0</v>
      </c>
      <c r="Q131" s="183">
        <v>0</v>
      </c>
      <c r="R131" s="183">
        <f>Q131*H131</f>
        <v>0</v>
      </c>
      <c r="S131" s="183">
        <v>0</v>
      </c>
      <c r="T131" s="184">
        <f>S131*H131</f>
        <v>0</v>
      </c>
      <c r="AR131" s="24" t="s">
        <v>129</v>
      </c>
      <c r="AT131" s="24" t="s">
        <v>124</v>
      </c>
      <c r="AU131" s="24" t="s">
        <v>80</v>
      </c>
      <c r="AY131" s="24" t="s">
        <v>122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24" t="s">
        <v>78</v>
      </c>
      <c r="BK131" s="185">
        <f>ROUND(I131*H131,2)</f>
        <v>0</v>
      </c>
      <c r="BL131" s="24" t="s">
        <v>129</v>
      </c>
      <c r="BM131" s="24" t="s">
        <v>435</v>
      </c>
    </row>
    <row r="132" spans="2:65" s="11" customFormat="1" ht="13.5">
      <c r="B132" s="186"/>
      <c r="D132" s="187" t="s">
        <v>131</v>
      </c>
      <c r="E132" s="188" t="s">
        <v>5</v>
      </c>
      <c r="F132" s="189" t="s">
        <v>436</v>
      </c>
      <c r="H132" s="190">
        <v>676.8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88" t="s">
        <v>131</v>
      </c>
      <c r="AU132" s="188" t="s">
        <v>80</v>
      </c>
      <c r="AV132" s="11" t="s">
        <v>80</v>
      </c>
      <c r="AW132" s="11" t="s">
        <v>34</v>
      </c>
      <c r="AX132" s="11" t="s">
        <v>78</v>
      </c>
      <c r="AY132" s="188" t="s">
        <v>122</v>
      </c>
    </row>
    <row r="133" spans="2:65" s="1" customFormat="1" ht="16.5" customHeight="1">
      <c r="B133" s="173"/>
      <c r="C133" s="174" t="s">
        <v>190</v>
      </c>
      <c r="D133" s="174" t="s">
        <v>124</v>
      </c>
      <c r="E133" s="175" t="s">
        <v>191</v>
      </c>
      <c r="F133" s="176" t="s">
        <v>192</v>
      </c>
      <c r="G133" s="177" t="s">
        <v>140</v>
      </c>
      <c r="H133" s="178">
        <v>338.4</v>
      </c>
      <c r="I133" s="179"/>
      <c r="J133" s="180">
        <f>ROUND(I133*H133,2)</f>
        <v>0</v>
      </c>
      <c r="K133" s="176" t="s">
        <v>128</v>
      </c>
      <c r="L133" s="41"/>
      <c r="M133" s="181" t="s">
        <v>5</v>
      </c>
      <c r="N133" s="182" t="s">
        <v>41</v>
      </c>
      <c r="O133" s="42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AR133" s="24" t="s">
        <v>129</v>
      </c>
      <c r="AT133" s="24" t="s">
        <v>124</v>
      </c>
      <c r="AU133" s="24" t="s">
        <v>80</v>
      </c>
      <c r="AY133" s="24" t="s">
        <v>122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4" t="s">
        <v>78</v>
      </c>
      <c r="BK133" s="185">
        <f>ROUND(I133*H133,2)</f>
        <v>0</v>
      </c>
      <c r="BL133" s="24" t="s">
        <v>129</v>
      </c>
      <c r="BM133" s="24" t="s">
        <v>437</v>
      </c>
    </row>
    <row r="134" spans="2:65" s="1" customFormat="1" ht="16.5" customHeight="1">
      <c r="B134" s="173"/>
      <c r="C134" s="174" t="s">
        <v>194</v>
      </c>
      <c r="D134" s="174" t="s">
        <v>124</v>
      </c>
      <c r="E134" s="175" t="s">
        <v>195</v>
      </c>
      <c r="F134" s="176" t="s">
        <v>196</v>
      </c>
      <c r="G134" s="177" t="s">
        <v>197</v>
      </c>
      <c r="H134" s="178">
        <v>609.12</v>
      </c>
      <c r="I134" s="179"/>
      <c r="J134" s="180">
        <f>ROUND(I134*H134,2)</f>
        <v>0</v>
      </c>
      <c r="K134" s="176" t="s">
        <v>128</v>
      </c>
      <c r="L134" s="41"/>
      <c r="M134" s="181" t="s">
        <v>5</v>
      </c>
      <c r="N134" s="182" t="s">
        <v>41</v>
      </c>
      <c r="O134" s="42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AR134" s="24" t="s">
        <v>129</v>
      </c>
      <c r="AT134" s="24" t="s">
        <v>124</v>
      </c>
      <c r="AU134" s="24" t="s">
        <v>80</v>
      </c>
      <c r="AY134" s="24" t="s">
        <v>122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24" t="s">
        <v>78</v>
      </c>
      <c r="BK134" s="185">
        <f>ROUND(I134*H134,2)</f>
        <v>0</v>
      </c>
      <c r="BL134" s="24" t="s">
        <v>129</v>
      </c>
      <c r="BM134" s="24" t="s">
        <v>438</v>
      </c>
    </row>
    <row r="135" spans="2:65" s="11" customFormat="1" ht="13.5">
      <c r="B135" s="186"/>
      <c r="D135" s="187" t="s">
        <v>131</v>
      </c>
      <c r="E135" s="188" t="s">
        <v>5</v>
      </c>
      <c r="F135" s="189" t="s">
        <v>439</v>
      </c>
      <c r="H135" s="190">
        <v>609.12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88" t="s">
        <v>131</v>
      </c>
      <c r="AU135" s="188" t="s">
        <v>80</v>
      </c>
      <c r="AV135" s="11" t="s">
        <v>80</v>
      </c>
      <c r="AW135" s="11" t="s">
        <v>34</v>
      </c>
      <c r="AX135" s="11" t="s">
        <v>78</v>
      </c>
      <c r="AY135" s="188" t="s">
        <v>122</v>
      </c>
    </row>
    <row r="136" spans="2:65" s="1" customFormat="1" ht="25.5" customHeight="1">
      <c r="B136" s="173"/>
      <c r="C136" s="174" t="s">
        <v>200</v>
      </c>
      <c r="D136" s="174" t="s">
        <v>124</v>
      </c>
      <c r="E136" s="175" t="s">
        <v>201</v>
      </c>
      <c r="F136" s="176" t="s">
        <v>202</v>
      </c>
      <c r="G136" s="177" t="s">
        <v>140</v>
      </c>
      <c r="H136" s="178">
        <v>203.04</v>
      </c>
      <c r="I136" s="179"/>
      <c r="J136" s="180">
        <f>ROUND(I136*H136,2)</f>
        <v>0</v>
      </c>
      <c r="K136" s="176" t="s">
        <v>128</v>
      </c>
      <c r="L136" s="41"/>
      <c r="M136" s="181" t="s">
        <v>5</v>
      </c>
      <c r="N136" s="182" t="s">
        <v>41</v>
      </c>
      <c r="O136" s="42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AR136" s="24" t="s">
        <v>129</v>
      </c>
      <c r="AT136" s="24" t="s">
        <v>124</v>
      </c>
      <c r="AU136" s="24" t="s">
        <v>80</v>
      </c>
      <c r="AY136" s="24" t="s">
        <v>122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24" t="s">
        <v>78</v>
      </c>
      <c r="BK136" s="185">
        <f>ROUND(I136*H136,2)</f>
        <v>0</v>
      </c>
      <c r="BL136" s="24" t="s">
        <v>129</v>
      </c>
      <c r="BM136" s="24" t="s">
        <v>440</v>
      </c>
    </row>
    <row r="137" spans="2:65" s="11" customFormat="1" ht="13.5">
      <c r="B137" s="186"/>
      <c r="D137" s="187" t="s">
        <v>131</v>
      </c>
      <c r="E137" s="188" t="s">
        <v>5</v>
      </c>
      <c r="F137" s="189" t="s">
        <v>441</v>
      </c>
      <c r="H137" s="190">
        <v>203.04</v>
      </c>
      <c r="I137" s="191"/>
      <c r="L137" s="186"/>
      <c r="M137" s="192"/>
      <c r="N137" s="193"/>
      <c r="O137" s="193"/>
      <c r="P137" s="193"/>
      <c r="Q137" s="193"/>
      <c r="R137" s="193"/>
      <c r="S137" s="193"/>
      <c r="T137" s="194"/>
      <c r="AT137" s="188" t="s">
        <v>131</v>
      </c>
      <c r="AU137" s="188" t="s">
        <v>80</v>
      </c>
      <c r="AV137" s="11" t="s">
        <v>80</v>
      </c>
      <c r="AW137" s="11" t="s">
        <v>34</v>
      </c>
      <c r="AX137" s="11" t="s">
        <v>78</v>
      </c>
      <c r="AY137" s="188" t="s">
        <v>122</v>
      </c>
    </row>
    <row r="138" spans="2:65" s="12" customFormat="1" ht="13.5">
      <c r="B138" s="195"/>
      <c r="D138" s="187" t="s">
        <v>131</v>
      </c>
      <c r="E138" s="196" t="s">
        <v>5</v>
      </c>
      <c r="F138" s="197" t="s">
        <v>410</v>
      </c>
      <c r="H138" s="196" t="s">
        <v>5</v>
      </c>
      <c r="I138" s="198"/>
      <c r="L138" s="195"/>
      <c r="M138" s="199"/>
      <c r="N138" s="200"/>
      <c r="O138" s="200"/>
      <c r="P138" s="200"/>
      <c r="Q138" s="200"/>
      <c r="R138" s="200"/>
      <c r="S138" s="200"/>
      <c r="T138" s="201"/>
      <c r="AT138" s="196" t="s">
        <v>131</v>
      </c>
      <c r="AU138" s="196" t="s">
        <v>80</v>
      </c>
      <c r="AV138" s="12" t="s">
        <v>78</v>
      </c>
      <c r="AW138" s="12" t="s">
        <v>34</v>
      </c>
      <c r="AX138" s="12" t="s">
        <v>70</v>
      </c>
      <c r="AY138" s="196" t="s">
        <v>122</v>
      </c>
    </row>
    <row r="139" spans="2:65" s="1" customFormat="1" ht="16.5" customHeight="1">
      <c r="B139" s="173"/>
      <c r="C139" s="218" t="s">
        <v>11</v>
      </c>
      <c r="D139" s="218" t="s">
        <v>205</v>
      </c>
      <c r="E139" s="219" t="s">
        <v>206</v>
      </c>
      <c r="F139" s="220" t="s">
        <v>207</v>
      </c>
      <c r="G139" s="221" t="s">
        <v>197</v>
      </c>
      <c r="H139" s="222">
        <v>406.08</v>
      </c>
      <c r="I139" s="223"/>
      <c r="J139" s="224">
        <f>ROUND(I139*H139,2)</f>
        <v>0</v>
      </c>
      <c r="K139" s="220" t="s">
        <v>128</v>
      </c>
      <c r="L139" s="225"/>
      <c r="M139" s="226" t="s">
        <v>5</v>
      </c>
      <c r="N139" s="227" t="s">
        <v>41</v>
      </c>
      <c r="O139" s="42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24" t="s">
        <v>171</v>
      </c>
      <c r="AT139" s="24" t="s">
        <v>205</v>
      </c>
      <c r="AU139" s="24" t="s">
        <v>80</v>
      </c>
      <c r="AY139" s="24" t="s">
        <v>122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4" t="s">
        <v>78</v>
      </c>
      <c r="BK139" s="185">
        <f>ROUND(I139*H139,2)</f>
        <v>0</v>
      </c>
      <c r="BL139" s="24" t="s">
        <v>129</v>
      </c>
      <c r="BM139" s="24" t="s">
        <v>442</v>
      </c>
    </row>
    <row r="140" spans="2:65" s="11" customFormat="1" ht="13.5">
      <c r="B140" s="186"/>
      <c r="D140" s="187" t="s">
        <v>131</v>
      </c>
      <c r="E140" s="188" t="s">
        <v>5</v>
      </c>
      <c r="F140" s="189" t="s">
        <v>443</v>
      </c>
      <c r="H140" s="190">
        <v>406.08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88" t="s">
        <v>131</v>
      </c>
      <c r="AU140" s="188" t="s">
        <v>80</v>
      </c>
      <c r="AV140" s="11" t="s">
        <v>80</v>
      </c>
      <c r="AW140" s="11" t="s">
        <v>34</v>
      </c>
      <c r="AX140" s="11" t="s">
        <v>78</v>
      </c>
      <c r="AY140" s="188" t="s">
        <v>122</v>
      </c>
    </row>
    <row r="141" spans="2:65" s="1" customFormat="1" ht="38.25" customHeight="1">
      <c r="B141" s="173"/>
      <c r="C141" s="174" t="s">
        <v>210</v>
      </c>
      <c r="D141" s="174" t="s">
        <v>124</v>
      </c>
      <c r="E141" s="175" t="s">
        <v>211</v>
      </c>
      <c r="F141" s="176" t="s">
        <v>212</v>
      </c>
      <c r="G141" s="177" t="s">
        <v>140</v>
      </c>
      <c r="H141" s="178">
        <v>108.288</v>
      </c>
      <c r="I141" s="179"/>
      <c r="J141" s="180">
        <f>ROUND(I141*H141,2)</f>
        <v>0</v>
      </c>
      <c r="K141" s="176" t="s">
        <v>5</v>
      </c>
      <c r="L141" s="41"/>
      <c r="M141" s="181" t="s">
        <v>5</v>
      </c>
      <c r="N141" s="182" t="s">
        <v>41</v>
      </c>
      <c r="O141" s="42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24" t="s">
        <v>129</v>
      </c>
      <c r="AT141" s="24" t="s">
        <v>124</v>
      </c>
      <c r="AU141" s="24" t="s">
        <v>80</v>
      </c>
      <c r="AY141" s="24" t="s">
        <v>122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24" t="s">
        <v>78</v>
      </c>
      <c r="BK141" s="185">
        <f>ROUND(I141*H141,2)</f>
        <v>0</v>
      </c>
      <c r="BL141" s="24" t="s">
        <v>129</v>
      </c>
      <c r="BM141" s="24" t="s">
        <v>444</v>
      </c>
    </row>
    <row r="142" spans="2:65" s="12" customFormat="1" ht="13.5">
      <c r="B142" s="195"/>
      <c r="D142" s="187" t="s">
        <v>131</v>
      </c>
      <c r="E142" s="196" t="s">
        <v>5</v>
      </c>
      <c r="F142" s="197" t="s">
        <v>416</v>
      </c>
      <c r="H142" s="196" t="s">
        <v>5</v>
      </c>
      <c r="I142" s="198"/>
      <c r="L142" s="195"/>
      <c r="M142" s="199"/>
      <c r="N142" s="200"/>
      <c r="O142" s="200"/>
      <c r="P142" s="200"/>
      <c r="Q142" s="200"/>
      <c r="R142" s="200"/>
      <c r="S142" s="200"/>
      <c r="T142" s="201"/>
      <c r="AT142" s="196" t="s">
        <v>131</v>
      </c>
      <c r="AU142" s="196" t="s">
        <v>80</v>
      </c>
      <c r="AV142" s="12" t="s">
        <v>78</v>
      </c>
      <c r="AW142" s="12" t="s">
        <v>34</v>
      </c>
      <c r="AX142" s="12" t="s">
        <v>70</v>
      </c>
      <c r="AY142" s="196" t="s">
        <v>122</v>
      </c>
    </row>
    <row r="143" spans="2:65" s="11" customFormat="1" ht="13.5">
      <c r="B143" s="186"/>
      <c r="D143" s="187" t="s">
        <v>131</v>
      </c>
      <c r="E143" s="188" t="s">
        <v>5</v>
      </c>
      <c r="F143" s="189" t="s">
        <v>445</v>
      </c>
      <c r="H143" s="190">
        <v>37.08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88" t="s">
        <v>131</v>
      </c>
      <c r="AU143" s="188" t="s">
        <v>80</v>
      </c>
      <c r="AV143" s="11" t="s">
        <v>80</v>
      </c>
      <c r="AW143" s="11" t="s">
        <v>34</v>
      </c>
      <c r="AX143" s="11" t="s">
        <v>70</v>
      </c>
      <c r="AY143" s="188" t="s">
        <v>122</v>
      </c>
    </row>
    <row r="144" spans="2:65" s="13" customFormat="1" ht="13.5">
      <c r="B144" s="202"/>
      <c r="D144" s="187" t="s">
        <v>131</v>
      </c>
      <c r="E144" s="203" t="s">
        <v>5</v>
      </c>
      <c r="F144" s="204" t="s">
        <v>144</v>
      </c>
      <c r="H144" s="205">
        <v>37.08</v>
      </c>
      <c r="I144" s="206"/>
      <c r="L144" s="202"/>
      <c r="M144" s="207"/>
      <c r="N144" s="208"/>
      <c r="O144" s="208"/>
      <c r="P144" s="208"/>
      <c r="Q144" s="208"/>
      <c r="R144" s="208"/>
      <c r="S144" s="208"/>
      <c r="T144" s="209"/>
      <c r="AT144" s="203" t="s">
        <v>131</v>
      </c>
      <c r="AU144" s="203" t="s">
        <v>80</v>
      </c>
      <c r="AV144" s="13" t="s">
        <v>137</v>
      </c>
      <c r="AW144" s="13" t="s">
        <v>34</v>
      </c>
      <c r="AX144" s="13" t="s">
        <v>70</v>
      </c>
      <c r="AY144" s="203" t="s">
        <v>122</v>
      </c>
    </row>
    <row r="145" spans="2:65" s="12" customFormat="1" ht="13.5">
      <c r="B145" s="195"/>
      <c r="D145" s="187" t="s">
        <v>131</v>
      </c>
      <c r="E145" s="196" t="s">
        <v>5</v>
      </c>
      <c r="F145" s="197" t="s">
        <v>145</v>
      </c>
      <c r="H145" s="196" t="s">
        <v>5</v>
      </c>
      <c r="I145" s="198"/>
      <c r="L145" s="195"/>
      <c r="M145" s="199"/>
      <c r="N145" s="200"/>
      <c r="O145" s="200"/>
      <c r="P145" s="200"/>
      <c r="Q145" s="200"/>
      <c r="R145" s="200"/>
      <c r="S145" s="200"/>
      <c r="T145" s="201"/>
      <c r="AT145" s="196" t="s">
        <v>131</v>
      </c>
      <c r="AU145" s="196" t="s">
        <v>80</v>
      </c>
      <c r="AV145" s="12" t="s">
        <v>78</v>
      </c>
      <c r="AW145" s="12" t="s">
        <v>34</v>
      </c>
      <c r="AX145" s="12" t="s">
        <v>70</v>
      </c>
      <c r="AY145" s="196" t="s">
        <v>122</v>
      </c>
    </row>
    <row r="146" spans="2:65" s="11" customFormat="1" ht="13.5">
      <c r="B146" s="186"/>
      <c r="D146" s="187" t="s">
        <v>131</v>
      </c>
      <c r="E146" s="188" t="s">
        <v>5</v>
      </c>
      <c r="F146" s="189" t="s">
        <v>446</v>
      </c>
      <c r="H146" s="190">
        <v>71.207999999999998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88" t="s">
        <v>131</v>
      </c>
      <c r="AU146" s="188" t="s">
        <v>80</v>
      </c>
      <c r="AV146" s="11" t="s">
        <v>80</v>
      </c>
      <c r="AW146" s="11" t="s">
        <v>34</v>
      </c>
      <c r="AX146" s="11" t="s">
        <v>70</v>
      </c>
      <c r="AY146" s="188" t="s">
        <v>122</v>
      </c>
    </row>
    <row r="147" spans="2:65" s="13" customFormat="1" ht="13.5">
      <c r="B147" s="202"/>
      <c r="D147" s="187" t="s">
        <v>131</v>
      </c>
      <c r="E147" s="203" t="s">
        <v>5</v>
      </c>
      <c r="F147" s="204" t="s">
        <v>144</v>
      </c>
      <c r="H147" s="205">
        <v>71.207999999999998</v>
      </c>
      <c r="I147" s="206"/>
      <c r="L147" s="202"/>
      <c r="M147" s="207"/>
      <c r="N147" s="208"/>
      <c r="O147" s="208"/>
      <c r="P147" s="208"/>
      <c r="Q147" s="208"/>
      <c r="R147" s="208"/>
      <c r="S147" s="208"/>
      <c r="T147" s="209"/>
      <c r="AT147" s="203" t="s">
        <v>131</v>
      </c>
      <c r="AU147" s="203" t="s">
        <v>80</v>
      </c>
      <c r="AV147" s="13" t="s">
        <v>137</v>
      </c>
      <c r="AW147" s="13" t="s">
        <v>34</v>
      </c>
      <c r="AX147" s="13" t="s">
        <v>70</v>
      </c>
      <c r="AY147" s="203" t="s">
        <v>122</v>
      </c>
    </row>
    <row r="148" spans="2:65" s="14" customFormat="1" ht="13.5">
      <c r="B148" s="210"/>
      <c r="D148" s="187" t="s">
        <v>131</v>
      </c>
      <c r="E148" s="211" t="s">
        <v>5</v>
      </c>
      <c r="F148" s="212" t="s">
        <v>147</v>
      </c>
      <c r="H148" s="213">
        <v>108.288</v>
      </c>
      <c r="I148" s="214"/>
      <c r="L148" s="210"/>
      <c r="M148" s="215"/>
      <c r="N148" s="216"/>
      <c r="O148" s="216"/>
      <c r="P148" s="216"/>
      <c r="Q148" s="216"/>
      <c r="R148" s="216"/>
      <c r="S148" s="216"/>
      <c r="T148" s="217"/>
      <c r="AT148" s="211" t="s">
        <v>131</v>
      </c>
      <c r="AU148" s="211" t="s">
        <v>80</v>
      </c>
      <c r="AV148" s="14" t="s">
        <v>129</v>
      </c>
      <c r="AW148" s="14" t="s">
        <v>34</v>
      </c>
      <c r="AX148" s="14" t="s">
        <v>78</v>
      </c>
      <c r="AY148" s="211" t="s">
        <v>122</v>
      </c>
    </row>
    <row r="149" spans="2:65" s="12" customFormat="1" ht="13.5">
      <c r="B149" s="195"/>
      <c r="D149" s="187" t="s">
        <v>131</v>
      </c>
      <c r="E149" s="196" t="s">
        <v>5</v>
      </c>
      <c r="F149" s="197" t="s">
        <v>420</v>
      </c>
      <c r="H149" s="196" t="s">
        <v>5</v>
      </c>
      <c r="I149" s="198"/>
      <c r="L149" s="195"/>
      <c r="M149" s="199"/>
      <c r="N149" s="200"/>
      <c r="O149" s="200"/>
      <c r="P149" s="200"/>
      <c r="Q149" s="200"/>
      <c r="R149" s="200"/>
      <c r="S149" s="200"/>
      <c r="T149" s="201"/>
      <c r="AT149" s="196" t="s">
        <v>131</v>
      </c>
      <c r="AU149" s="196" t="s">
        <v>80</v>
      </c>
      <c r="AV149" s="12" t="s">
        <v>78</v>
      </c>
      <c r="AW149" s="12" t="s">
        <v>34</v>
      </c>
      <c r="AX149" s="12" t="s">
        <v>70</v>
      </c>
      <c r="AY149" s="196" t="s">
        <v>122</v>
      </c>
    </row>
    <row r="150" spans="2:65" s="1" customFormat="1" ht="25.5" customHeight="1">
      <c r="B150" s="173"/>
      <c r="C150" s="218" t="s">
        <v>219</v>
      </c>
      <c r="D150" s="218" t="s">
        <v>205</v>
      </c>
      <c r="E150" s="219" t="s">
        <v>220</v>
      </c>
      <c r="F150" s="220" t="s">
        <v>221</v>
      </c>
      <c r="G150" s="221" t="s">
        <v>197</v>
      </c>
      <c r="H150" s="222">
        <v>216.57599999999999</v>
      </c>
      <c r="I150" s="223"/>
      <c r="J150" s="224">
        <f>ROUND(I150*H150,2)</f>
        <v>0</v>
      </c>
      <c r="K150" s="220" t="s">
        <v>128</v>
      </c>
      <c r="L150" s="225"/>
      <c r="M150" s="226" t="s">
        <v>5</v>
      </c>
      <c r="N150" s="227" t="s">
        <v>41</v>
      </c>
      <c r="O150" s="42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24" t="s">
        <v>171</v>
      </c>
      <c r="AT150" s="24" t="s">
        <v>205</v>
      </c>
      <c r="AU150" s="24" t="s">
        <v>80</v>
      </c>
      <c r="AY150" s="24" t="s">
        <v>122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4" t="s">
        <v>78</v>
      </c>
      <c r="BK150" s="185">
        <f>ROUND(I150*H150,2)</f>
        <v>0</v>
      </c>
      <c r="BL150" s="24" t="s">
        <v>129</v>
      </c>
      <c r="BM150" s="24" t="s">
        <v>447</v>
      </c>
    </row>
    <row r="151" spans="2:65" s="11" customFormat="1" ht="13.5">
      <c r="B151" s="186"/>
      <c r="D151" s="187" t="s">
        <v>131</v>
      </c>
      <c r="E151" s="188" t="s">
        <v>5</v>
      </c>
      <c r="F151" s="189" t="s">
        <v>448</v>
      </c>
      <c r="H151" s="190">
        <v>216.57599999999999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88" t="s">
        <v>131</v>
      </c>
      <c r="AU151" s="188" t="s">
        <v>80</v>
      </c>
      <c r="AV151" s="11" t="s">
        <v>80</v>
      </c>
      <c r="AW151" s="11" t="s">
        <v>34</v>
      </c>
      <c r="AX151" s="11" t="s">
        <v>78</v>
      </c>
      <c r="AY151" s="188" t="s">
        <v>122</v>
      </c>
    </row>
    <row r="152" spans="2:65" s="10" customFormat="1" ht="22.35" customHeight="1">
      <c r="B152" s="160"/>
      <c r="D152" s="161" t="s">
        <v>69</v>
      </c>
      <c r="E152" s="171" t="s">
        <v>194</v>
      </c>
      <c r="F152" s="171" t="s">
        <v>224</v>
      </c>
      <c r="I152" s="163"/>
      <c r="J152" s="172">
        <f>BK152</f>
        <v>0</v>
      </c>
      <c r="L152" s="160"/>
      <c r="M152" s="165"/>
      <c r="N152" s="166"/>
      <c r="O152" s="166"/>
      <c r="P152" s="167">
        <f>SUM(P153:P154)</f>
        <v>0</v>
      </c>
      <c r="Q152" s="166"/>
      <c r="R152" s="167">
        <f>SUM(R153:R154)</f>
        <v>0</v>
      </c>
      <c r="S152" s="166"/>
      <c r="T152" s="168">
        <f>SUM(T153:T154)</f>
        <v>0</v>
      </c>
      <c r="AR152" s="161" t="s">
        <v>78</v>
      </c>
      <c r="AT152" s="169" t="s">
        <v>69</v>
      </c>
      <c r="AU152" s="169" t="s">
        <v>80</v>
      </c>
      <c r="AY152" s="161" t="s">
        <v>122</v>
      </c>
      <c r="BK152" s="170">
        <f>SUM(BK153:BK154)</f>
        <v>0</v>
      </c>
    </row>
    <row r="153" spans="2:65" s="1" customFormat="1" ht="25.5" customHeight="1">
      <c r="B153" s="173"/>
      <c r="C153" s="174" t="s">
        <v>225</v>
      </c>
      <c r="D153" s="174" t="s">
        <v>124</v>
      </c>
      <c r="E153" s="175" t="s">
        <v>226</v>
      </c>
      <c r="F153" s="176" t="s">
        <v>227</v>
      </c>
      <c r="G153" s="177" t="s">
        <v>140</v>
      </c>
      <c r="H153" s="178">
        <v>50.76</v>
      </c>
      <c r="I153" s="179"/>
      <c r="J153" s="180">
        <f>ROUND(I153*H153,2)</f>
        <v>0</v>
      </c>
      <c r="K153" s="176" t="s">
        <v>128</v>
      </c>
      <c r="L153" s="41"/>
      <c r="M153" s="181" t="s">
        <v>5</v>
      </c>
      <c r="N153" s="182" t="s">
        <v>41</v>
      </c>
      <c r="O153" s="42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AR153" s="24" t="s">
        <v>129</v>
      </c>
      <c r="AT153" s="24" t="s">
        <v>124</v>
      </c>
      <c r="AU153" s="24" t="s">
        <v>137</v>
      </c>
      <c r="AY153" s="24" t="s">
        <v>122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4" t="s">
        <v>78</v>
      </c>
      <c r="BK153" s="185">
        <f>ROUND(I153*H153,2)</f>
        <v>0</v>
      </c>
      <c r="BL153" s="24" t="s">
        <v>129</v>
      </c>
      <c r="BM153" s="24" t="s">
        <v>449</v>
      </c>
    </row>
    <row r="154" spans="2:65" s="11" customFormat="1" ht="13.5">
      <c r="B154" s="186"/>
      <c r="D154" s="187" t="s">
        <v>131</v>
      </c>
      <c r="E154" s="188" t="s">
        <v>5</v>
      </c>
      <c r="F154" s="189" t="s">
        <v>450</v>
      </c>
      <c r="H154" s="190">
        <v>50.76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88" t="s">
        <v>131</v>
      </c>
      <c r="AU154" s="188" t="s">
        <v>137</v>
      </c>
      <c r="AV154" s="11" t="s">
        <v>80</v>
      </c>
      <c r="AW154" s="11" t="s">
        <v>34</v>
      </c>
      <c r="AX154" s="11" t="s">
        <v>78</v>
      </c>
      <c r="AY154" s="188" t="s">
        <v>122</v>
      </c>
    </row>
    <row r="155" spans="2:65" s="10" customFormat="1" ht="29.85" customHeight="1">
      <c r="B155" s="160"/>
      <c r="D155" s="161" t="s">
        <v>69</v>
      </c>
      <c r="E155" s="171" t="s">
        <v>129</v>
      </c>
      <c r="F155" s="171" t="s">
        <v>243</v>
      </c>
      <c r="I155" s="163"/>
      <c r="J155" s="172">
        <f>BK155</f>
        <v>0</v>
      </c>
      <c r="L155" s="160"/>
      <c r="M155" s="165"/>
      <c r="N155" s="166"/>
      <c r="O155" s="166"/>
      <c r="P155" s="167">
        <f>SUM(P156:P167)</f>
        <v>0</v>
      </c>
      <c r="Q155" s="166"/>
      <c r="R155" s="167">
        <f>SUM(R156:R167)</f>
        <v>53.97942544</v>
      </c>
      <c r="S155" s="166"/>
      <c r="T155" s="168">
        <f>SUM(T156:T167)</f>
        <v>0</v>
      </c>
      <c r="AR155" s="161" t="s">
        <v>78</v>
      </c>
      <c r="AT155" s="169" t="s">
        <v>69</v>
      </c>
      <c r="AU155" s="169" t="s">
        <v>78</v>
      </c>
      <c r="AY155" s="161" t="s">
        <v>122</v>
      </c>
      <c r="BK155" s="170">
        <f>SUM(BK156:BK167)</f>
        <v>0</v>
      </c>
    </row>
    <row r="156" spans="2:65" s="1" customFormat="1" ht="25.5" customHeight="1">
      <c r="B156" s="173"/>
      <c r="C156" s="174" t="s">
        <v>231</v>
      </c>
      <c r="D156" s="174" t="s">
        <v>124</v>
      </c>
      <c r="E156" s="175" t="s">
        <v>244</v>
      </c>
      <c r="F156" s="176" t="s">
        <v>245</v>
      </c>
      <c r="G156" s="177" t="s">
        <v>140</v>
      </c>
      <c r="H156" s="178">
        <v>27.071999999999999</v>
      </c>
      <c r="I156" s="179"/>
      <c r="J156" s="180">
        <f>ROUND(I156*H156,2)</f>
        <v>0</v>
      </c>
      <c r="K156" s="176" t="s">
        <v>128</v>
      </c>
      <c r="L156" s="41"/>
      <c r="M156" s="181" t="s">
        <v>5</v>
      </c>
      <c r="N156" s="182" t="s">
        <v>41</v>
      </c>
      <c r="O156" s="42"/>
      <c r="P156" s="183">
        <f>O156*H156</f>
        <v>0</v>
      </c>
      <c r="Q156" s="183">
        <v>1.8907700000000001</v>
      </c>
      <c r="R156" s="183">
        <f>Q156*H156</f>
        <v>51.186925440000003</v>
      </c>
      <c r="S156" s="183">
        <v>0</v>
      </c>
      <c r="T156" s="184">
        <f>S156*H156</f>
        <v>0</v>
      </c>
      <c r="AR156" s="24" t="s">
        <v>129</v>
      </c>
      <c r="AT156" s="24" t="s">
        <v>124</v>
      </c>
      <c r="AU156" s="24" t="s">
        <v>80</v>
      </c>
      <c r="AY156" s="24" t="s">
        <v>122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24" t="s">
        <v>78</v>
      </c>
      <c r="BK156" s="185">
        <f>ROUND(I156*H156,2)</f>
        <v>0</v>
      </c>
      <c r="BL156" s="24" t="s">
        <v>129</v>
      </c>
      <c r="BM156" s="24" t="s">
        <v>451</v>
      </c>
    </row>
    <row r="157" spans="2:65" s="12" customFormat="1" ht="13.5">
      <c r="B157" s="195"/>
      <c r="D157" s="187" t="s">
        <v>131</v>
      </c>
      <c r="E157" s="196" t="s">
        <v>5</v>
      </c>
      <c r="F157" s="197" t="s">
        <v>416</v>
      </c>
      <c r="H157" s="196" t="s">
        <v>5</v>
      </c>
      <c r="I157" s="198"/>
      <c r="L157" s="195"/>
      <c r="M157" s="199"/>
      <c r="N157" s="200"/>
      <c r="O157" s="200"/>
      <c r="P157" s="200"/>
      <c r="Q157" s="200"/>
      <c r="R157" s="200"/>
      <c r="S157" s="200"/>
      <c r="T157" s="201"/>
      <c r="AT157" s="196" t="s">
        <v>131</v>
      </c>
      <c r="AU157" s="196" t="s">
        <v>80</v>
      </c>
      <c r="AV157" s="12" t="s">
        <v>78</v>
      </c>
      <c r="AW157" s="12" t="s">
        <v>34</v>
      </c>
      <c r="AX157" s="12" t="s">
        <v>70</v>
      </c>
      <c r="AY157" s="196" t="s">
        <v>122</v>
      </c>
    </row>
    <row r="158" spans="2:65" s="11" customFormat="1" ht="13.5">
      <c r="B158" s="186"/>
      <c r="D158" s="187" t="s">
        <v>131</v>
      </c>
      <c r="E158" s="188" t="s">
        <v>5</v>
      </c>
      <c r="F158" s="189" t="s">
        <v>452</v>
      </c>
      <c r="H158" s="190">
        <v>9.27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88" t="s">
        <v>131</v>
      </c>
      <c r="AU158" s="188" t="s">
        <v>80</v>
      </c>
      <c r="AV158" s="11" t="s">
        <v>80</v>
      </c>
      <c r="AW158" s="11" t="s">
        <v>34</v>
      </c>
      <c r="AX158" s="11" t="s">
        <v>70</v>
      </c>
      <c r="AY158" s="188" t="s">
        <v>122</v>
      </c>
    </row>
    <row r="159" spans="2:65" s="13" customFormat="1" ht="13.5">
      <c r="B159" s="202"/>
      <c r="D159" s="187" t="s">
        <v>131</v>
      </c>
      <c r="E159" s="203" t="s">
        <v>5</v>
      </c>
      <c r="F159" s="204" t="s">
        <v>144</v>
      </c>
      <c r="H159" s="205">
        <v>9.27</v>
      </c>
      <c r="I159" s="206"/>
      <c r="L159" s="202"/>
      <c r="M159" s="207"/>
      <c r="N159" s="208"/>
      <c r="O159" s="208"/>
      <c r="P159" s="208"/>
      <c r="Q159" s="208"/>
      <c r="R159" s="208"/>
      <c r="S159" s="208"/>
      <c r="T159" s="209"/>
      <c r="AT159" s="203" t="s">
        <v>131</v>
      </c>
      <c r="AU159" s="203" t="s">
        <v>80</v>
      </c>
      <c r="AV159" s="13" t="s">
        <v>137</v>
      </c>
      <c r="AW159" s="13" t="s">
        <v>34</v>
      </c>
      <c r="AX159" s="13" t="s">
        <v>70</v>
      </c>
      <c r="AY159" s="203" t="s">
        <v>122</v>
      </c>
    </row>
    <row r="160" spans="2:65" s="12" customFormat="1" ht="13.5">
      <c r="B160" s="195"/>
      <c r="D160" s="187" t="s">
        <v>131</v>
      </c>
      <c r="E160" s="196" t="s">
        <v>5</v>
      </c>
      <c r="F160" s="197" t="s">
        <v>145</v>
      </c>
      <c r="H160" s="196" t="s">
        <v>5</v>
      </c>
      <c r="I160" s="198"/>
      <c r="L160" s="195"/>
      <c r="M160" s="199"/>
      <c r="N160" s="200"/>
      <c r="O160" s="200"/>
      <c r="P160" s="200"/>
      <c r="Q160" s="200"/>
      <c r="R160" s="200"/>
      <c r="S160" s="200"/>
      <c r="T160" s="201"/>
      <c r="AT160" s="196" t="s">
        <v>131</v>
      </c>
      <c r="AU160" s="196" t="s">
        <v>80</v>
      </c>
      <c r="AV160" s="12" t="s">
        <v>78</v>
      </c>
      <c r="AW160" s="12" t="s">
        <v>34</v>
      </c>
      <c r="AX160" s="12" t="s">
        <v>70</v>
      </c>
      <c r="AY160" s="196" t="s">
        <v>122</v>
      </c>
    </row>
    <row r="161" spans="2:65" s="11" customFormat="1" ht="13.5">
      <c r="B161" s="186"/>
      <c r="D161" s="187" t="s">
        <v>131</v>
      </c>
      <c r="E161" s="188" t="s">
        <v>5</v>
      </c>
      <c r="F161" s="189" t="s">
        <v>453</v>
      </c>
      <c r="H161" s="190">
        <v>17.802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88" t="s">
        <v>131</v>
      </c>
      <c r="AU161" s="188" t="s">
        <v>80</v>
      </c>
      <c r="AV161" s="11" t="s">
        <v>80</v>
      </c>
      <c r="AW161" s="11" t="s">
        <v>34</v>
      </c>
      <c r="AX161" s="11" t="s">
        <v>70</v>
      </c>
      <c r="AY161" s="188" t="s">
        <v>122</v>
      </c>
    </row>
    <row r="162" spans="2:65" s="13" customFormat="1" ht="13.5">
      <c r="B162" s="202"/>
      <c r="D162" s="187" t="s">
        <v>131</v>
      </c>
      <c r="E162" s="203" t="s">
        <v>5</v>
      </c>
      <c r="F162" s="204" t="s">
        <v>144</v>
      </c>
      <c r="H162" s="205">
        <v>17.802</v>
      </c>
      <c r="I162" s="206"/>
      <c r="L162" s="202"/>
      <c r="M162" s="207"/>
      <c r="N162" s="208"/>
      <c r="O162" s="208"/>
      <c r="P162" s="208"/>
      <c r="Q162" s="208"/>
      <c r="R162" s="208"/>
      <c r="S162" s="208"/>
      <c r="T162" s="209"/>
      <c r="AT162" s="203" t="s">
        <v>131</v>
      </c>
      <c r="AU162" s="203" t="s">
        <v>80</v>
      </c>
      <c r="AV162" s="13" t="s">
        <v>137</v>
      </c>
      <c r="AW162" s="13" t="s">
        <v>34</v>
      </c>
      <c r="AX162" s="13" t="s">
        <v>70</v>
      </c>
      <c r="AY162" s="203" t="s">
        <v>122</v>
      </c>
    </row>
    <row r="163" spans="2:65" s="14" customFormat="1" ht="13.5">
      <c r="B163" s="210"/>
      <c r="D163" s="187" t="s">
        <v>131</v>
      </c>
      <c r="E163" s="211" t="s">
        <v>5</v>
      </c>
      <c r="F163" s="212" t="s">
        <v>147</v>
      </c>
      <c r="H163" s="213">
        <v>27.071999999999999</v>
      </c>
      <c r="I163" s="214"/>
      <c r="L163" s="210"/>
      <c r="M163" s="215"/>
      <c r="N163" s="216"/>
      <c r="O163" s="216"/>
      <c r="P163" s="216"/>
      <c r="Q163" s="216"/>
      <c r="R163" s="216"/>
      <c r="S163" s="216"/>
      <c r="T163" s="217"/>
      <c r="AT163" s="211" t="s">
        <v>131</v>
      </c>
      <c r="AU163" s="211" t="s">
        <v>80</v>
      </c>
      <c r="AV163" s="14" t="s">
        <v>129</v>
      </c>
      <c r="AW163" s="14" t="s">
        <v>34</v>
      </c>
      <c r="AX163" s="14" t="s">
        <v>78</v>
      </c>
      <c r="AY163" s="211" t="s">
        <v>122</v>
      </c>
    </row>
    <row r="164" spans="2:65" s="12" customFormat="1" ht="13.5">
      <c r="B164" s="195"/>
      <c r="D164" s="187" t="s">
        <v>131</v>
      </c>
      <c r="E164" s="196" t="s">
        <v>5</v>
      </c>
      <c r="F164" s="197" t="s">
        <v>420</v>
      </c>
      <c r="H164" s="196" t="s">
        <v>5</v>
      </c>
      <c r="I164" s="198"/>
      <c r="L164" s="195"/>
      <c r="M164" s="199"/>
      <c r="N164" s="200"/>
      <c r="O164" s="200"/>
      <c r="P164" s="200"/>
      <c r="Q164" s="200"/>
      <c r="R164" s="200"/>
      <c r="S164" s="200"/>
      <c r="T164" s="201"/>
      <c r="AT164" s="196" t="s">
        <v>131</v>
      </c>
      <c r="AU164" s="196" t="s">
        <v>80</v>
      </c>
      <c r="AV164" s="12" t="s">
        <v>78</v>
      </c>
      <c r="AW164" s="12" t="s">
        <v>34</v>
      </c>
      <c r="AX164" s="12" t="s">
        <v>70</v>
      </c>
      <c r="AY164" s="196" t="s">
        <v>122</v>
      </c>
    </row>
    <row r="165" spans="2:65" s="1" customFormat="1" ht="25.5" customHeight="1">
      <c r="B165" s="173"/>
      <c r="C165" s="174" t="s">
        <v>236</v>
      </c>
      <c r="D165" s="174" t="s">
        <v>124</v>
      </c>
      <c r="E165" s="175" t="s">
        <v>454</v>
      </c>
      <c r="F165" s="176" t="s">
        <v>455</v>
      </c>
      <c r="G165" s="177" t="s">
        <v>140</v>
      </c>
      <c r="H165" s="178">
        <v>1.25</v>
      </c>
      <c r="I165" s="179"/>
      <c r="J165" s="180">
        <f>ROUND(I165*H165,2)</f>
        <v>0</v>
      </c>
      <c r="K165" s="176" t="s">
        <v>128</v>
      </c>
      <c r="L165" s="41"/>
      <c r="M165" s="181" t="s">
        <v>5</v>
      </c>
      <c r="N165" s="182" t="s">
        <v>41</v>
      </c>
      <c r="O165" s="42"/>
      <c r="P165" s="183">
        <f>O165*H165</f>
        <v>0</v>
      </c>
      <c r="Q165" s="183">
        <v>2.234</v>
      </c>
      <c r="R165" s="183">
        <f>Q165*H165</f>
        <v>2.7925</v>
      </c>
      <c r="S165" s="183">
        <v>0</v>
      </c>
      <c r="T165" s="184">
        <f>S165*H165</f>
        <v>0</v>
      </c>
      <c r="AR165" s="24" t="s">
        <v>129</v>
      </c>
      <c r="AT165" s="24" t="s">
        <v>124</v>
      </c>
      <c r="AU165" s="24" t="s">
        <v>80</v>
      </c>
      <c r="AY165" s="24" t="s">
        <v>122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4" t="s">
        <v>78</v>
      </c>
      <c r="BK165" s="185">
        <f>ROUND(I165*H165,2)</f>
        <v>0</v>
      </c>
      <c r="BL165" s="24" t="s">
        <v>129</v>
      </c>
      <c r="BM165" s="24" t="s">
        <v>456</v>
      </c>
    </row>
    <row r="166" spans="2:65" s="11" customFormat="1" ht="13.5">
      <c r="B166" s="186"/>
      <c r="D166" s="187" t="s">
        <v>131</v>
      </c>
      <c r="E166" s="188" t="s">
        <v>5</v>
      </c>
      <c r="F166" s="189" t="s">
        <v>457</v>
      </c>
      <c r="H166" s="190">
        <v>1.25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88" t="s">
        <v>131</v>
      </c>
      <c r="AU166" s="188" t="s">
        <v>80</v>
      </c>
      <c r="AV166" s="11" t="s">
        <v>80</v>
      </c>
      <c r="AW166" s="11" t="s">
        <v>34</v>
      </c>
      <c r="AX166" s="11" t="s">
        <v>78</v>
      </c>
      <c r="AY166" s="188" t="s">
        <v>122</v>
      </c>
    </row>
    <row r="167" spans="2:65" s="12" customFormat="1" ht="13.5">
      <c r="B167" s="195"/>
      <c r="D167" s="187" t="s">
        <v>131</v>
      </c>
      <c r="E167" s="196" t="s">
        <v>5</v>
      </c>
      <c r="F167" s="197" t="s">
        <v>420</v>
      </c>
      <c r="H167" s="196" t="s">
        <v>5</v>
      </c>
      <c r="I167" s="198"/>
      <c r="L167" s="195"/>
      <c r="M167" s="199"/>
      <c r="N167" s="200"/>
      <c r="O167" s="200"/>
      <c r="P167" s="200"/>
      <c r="Q167" s="200"/>
      <c r="R167" s="200"/>
      <c r="S167" s="200"/>
      <c r="T167" s="201"/>
      <c r="AT167" s="196" t="s">
        <v>131</v>
      </c>
      <c r="AU167" s="196" t="s">
        <v>80</v>
      </c>
      <c r="AV167" s="12" t="s">
        <v>78</v>
      </c>
      <c r="AW167" s="12" t="s">
        <v>34</v>
      </c>
      <c r="AX167" s="12" t="s">
        <v>70</v>
      </c>
      <c r="AY167" s="196" t="s">
        <v>122</v>
      </c>
    </row>
    <row r="168" spans="2:65" s="10" customFormat="1" ht="29.85" customHeight="1">
      <c r="B168" s="160"/>
      <c r="D168" s="161" t="s">
        <v>69</v>
      </c>
      <c r="E168" s="171" t="s">
        <v>171</v>
      </c>
      <c r="F168" s="171" t="s">
        <v>458</v>
      </c>
      <c r="I168" s="163"/>
      <c r="J168" s="172">
        <f>BK168</f>
        <v>0</v>
      </c>
      <c r="L168" s="160"/>
      <c r="M168" s="165"/>
      <c r="N168" s="166"/>
      <c r="O168" s="166"/>
      <c r="P168" s="167">
        <f>SUM(P169:P252)</f>
        <v>0</v>
      </c>
      <c r="Q168" s="166"/>
      <c r="R168" s="167">
        <f>SUM(R169:R252)</f>
        <v>4.9365449000000003</v>
      </c>
      <c r="S168" s="166"/>
      <c r="T168" s="168">
        <f>SUM(T169:T252)</f>
        <v>0</v>
      </c>
      <c r="AR168" s="161" t="s">
        <v>78</v>
      </c>
      <c r="AT168" s="169" t="s">
        <v>69</v>
      </c>
      <c r="AU168" s="169" t="s">
        <v>78</v>
      </c>
      <c r="AY168" s="161" t="s">
        <v>122</v>
      </c>
      <c r="BK168" s="170">
        <f>SUM(BK169:BK252)</f>
        <v>0</v>
      </c>
    </row>
    <row r="169" spans="2:65" s="1" customFormat="1" ht="25.5" customHeight="1">
      <c r="B169" s="173"/>
      <c r="C169" s="174" t="s">
        <v>10</v>
      </c>
      <c r="D169" s="174" t="s">
        <v>124</v>
      </c>
      <c r="E169" s="175" t="s">
        <v>459</v>
      </c>
      <c r="F169" s="176" t="s">
        <v>460</v>
      </c>
      <c r="G169" s="177" t="s">
        <v>252</v>
      </c>
      <c r="H169" s="178">
        <v>1</v>
      </c>
      <c r="I169" s="179"/>
      <c r="J169" s="180">
        <f>ROUND(I169*H169,2)</f>
        <v>0</v>
      </c>
      <c r="K169" s="176" t="s">
        <v>128</v>
      </c>
      <c r="L169" s="41"/>
      <c r="M169" s="181" t="s">
        <v>5</v>
      </c>
      <c r="N169" s="182" t="s">
        <v>41</v>
      </c>
      <c r="O169" s="42"/>
      <c r="P169" s="183">
        <f>O169*H169</f>
        <v>0</v>
      </c>
      <c r="Q169" s="183">
        <v>1.67E-3</v>
      </c>
      <c r="R169" s="183">
        <f>Q169*H169</f>
        <v>1.67E-3</v>
      </c>
      <c r="S169" s="183">
        <v>0</v>
      </c>
      <c r="T169" s="184">
        <f>S169*H169</f>
        <v>0</v>
      </c>
      <c r="AR169" s="24" t="s">
        <v>129</v>
      </c>
      <c r="AT169" s="24" t="s">
        <v>124</v>
      </c>
      <c r="AU169" s="24" t="s">
        <v>80</v>
      </c>
      <c r="AY169" s="24" t="s">
        <v>122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4" t="s">
        <v>78</v>
      </c>
      <c r="BK169" s="185">
        <f>ROUND(I169*H169,2)</f>
        <v>0</v>
      </c>
      <c r="BL169" s="24" t="s">
        <v>129</v>
      </c>
      <c r="BM169" s="24" t="s">
        <v>461</v>
      </c>
    </row>
    <row r="170" spans="2:65" s="11" customFormat="1" ht="13.5">
      <c r="B170" s="186"/>
      <c r="D170" s="187" t="s">
        <v>131</v>
      </c>
      <c r="E170" s="188" t="s">
        <v>5</v>
      </c>
      <c r="F170" s="189" t="s">
        <v>462</v>
      </c>
      <c r="H170" s="190">
        <v>1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88" t="s">
        <v>131</v>
      </c>
      <c r="AU170" s="188" t="s">
        <v>80</v>
      </c>
      <c r="AV170" s="11" t="s">
        <v>80</v>
      </c>
      <c r="AW170" s="11" t="s">
        <v>34</v>
      </c>
      <c r="AX170" s="11" t="s">
        <v>78</v>
      </c>
      <c r="AY170" s="188" t="s">
        <v>122</v>
      </c>
    </row>
    <row r="171" spans="2:65" s="1" customFormat="1" ht="16.5" customHeight="1">
      <c r="B171" s="173"/>
      <c r="C171" s="218" t="s">
        <v>249</v>
      </c>
      <c r="D171" s="218" t="s">
        <v>205</v>
      </c>
      <c r="E171" s="219" t="s">
        <v>463</v>
      </c>
      <c r="F171" s="220" t="s">
        <v>464</v>
      </c>
      <c r="G171" s="221" t="s">
        <v>239</v>
      </c>
      <c r="H171" s="222">
        <v>1</v>
      </c>
      <c r="I171" s="223"/>
      <c r="J171" s="224">
        <f>ROUND(I171*H171,2)</f>
        <v>0</v>
      </c>
      <c r="K171" s="220" t="s">
        <v>128</v>
      </c>
      <c r="L171" s="225"/>
      <c r="M171" s="226" t="s">
        <v>5</v>
      </c>
      <c r="N171" s="227" t="s">
        <v>41</v>
      </c>
      <c r="O171" s="42"/>
      <c r="P171" s="183">
        <f>O171*H171</f>
        <v>0</v>
      </c>
      <c r="Q171" s="183">
        <v>1.78E-2</v>
      </c>
      <c r="R171" s="183">
        <f>Q171*H171</f>
        <v>1.78E-2</v>
      </c>
      <c r="S171" s="183">
        <v>0</v>
      </c>
      <c r="T171" s="184">
        <f>S171*H171</f>
        <v>0</v>
      </c>
      <c r="AR171" s="24" t="s">
        <v>171</v>
      </c>
      <c r="AT171" s="24" t="s">
        <v>205</v>
      </c>
      <c r="AU171" s="24" t="s">
        <v>80</v>
      </c>
      <c r="AY171" s="24" t="s">
        <v>122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24" t="s">
        <v>78</v>
      </c>
      <c r="BK171" s="185">
        <f>ROUND(I171*H171,2)</f>
        <v>0</v>
      </c>
      <c r="BL171" s="24" t="s">
        <v>129</v>
      </c>
      <c r="BM171" s="24" t="s">
        <v>465</v>
      </c>
    </row>
    <row r="172" spans="2:65" s="1" customFormat="1" ht="25.5" customHeight="1">
      <c r="B172" s="173"/>
      <c r="C172" s="174" t="s">
        <v>255</v>
      </c>
      <c r="D172" s="174" t="s">
        <v>124</v>
      </c>
      <c r="E172" s="175" t="s">
        <v>466</v>
      </c>
      <c r="F172" s="176" t="s">
        <v>467</v>
      </c>
      <c r="G172" s="177" t="s">
        <v>252</v>
      </c>
      <c r="H172" s="178">
        <v>2</v>
      </c>
      <c r="I172" s="179"/>
      <c r="J172" s="180">
        <f>ROUND(I172*H172,2)</f>
        <v>0</v>
      </c>
      <c r="K172" s="176" t="s">
        <v>128</v>
      </c>
      <c r="L172" s="41"/>
      <c r="M172" s="181" t="s">
        <v>5</v>
      </c>
      <c r="N172" s="182" t="s">
        <v>41</v>
      </c>
      <c r="O172" s="42"/>
      <c r="P172" s="183">
        <f>O172*H172</f>
        <v>0</v>
      </c>
      <c r="Q172" s="183">
        <v>2.96E-3</v>
      </c>
      <c r="R172" s="183">
        <f>Q172*H172</f>
        <v>5.9199999999999999E-3</v>
      </c>
      <c r="S172" s="183">
        <v>0</v>
      </c>
      <c r="T172" s="184">
        <f>S172*H172</f>
        <v>0</v>
      </c>
      <c r="AR172" s="24" t="s">
        <v>129</v>
      </c>
      <c r="AT172" s="24" t="s">
        <v>124</v>
      </c>
      <c r="AU172" s="24" t="s">
        <v>80</v>
      </c>
      <c r="AY172" s="24" t="s">
        <v>122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24" t="s">
        <v>78</v>
      </c>
      <c r="BK172" s="185">
        <f>ROUND(I172*H172,2)</f>
        <v>0</v>
      </c>
      <c r="BL172" s="24" t="s">
        <v>129</v>
      </c>
      <c r="BM172" s="24" t="s">
        <v>468</v>
      </c>
    </row>
    <row r="173" spans="2:65" s="11" customFormat="1" ht="13.5">
      <c r="B173" s="186"/>
      <c r="D173" s="187" t="s">
        <v>131</v>
      </c>
      <c r="E173" s="188" t="s">
        <v>5</v>
      </c>
      <c r="F173" s="189" t="s">
        <v>469</v>
      </c>
      <c r="H173" s="190">
        <v>2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88" t="s">
        <v>131</v>
      </c>
      <c r="AU173" s="188" t="s">
        <v>80</v>
      </c>
      <c r="AV173" s="11" t="s">
        <v>80</v>
      </c>
      <c r="AW173" s="11" t="s">
        <v>34</v>
      </c>
      <c r="AX173" s="11" t="s">
        <v>78</v>
      </c>
      <c r="AY173" s="188" t="s">
        <v>122</v>
      </c>
    </row>
    <row r="174" spans="2:65" s="1" customFormat="1" ht="16.5" customHeight="1">
      <c r="B174" s="173"/>
      <c r="C174" s="218" t="s">
        <v>259</v>
      </c>
      <c r="D174" s="218" t="s">
        <v>205</v>
      </c>
      <c r="E174" s="219" t="s">
        <v>470</v>
      </c>
      <c r="F174" s="220" t="s">
        <v>471</v>
      </c>
      <c r="G174" s="221" t="s">
        <v>239</v>
      </c>
      <c r="H174" s="222">
        <v>2</v>
      </c>
      <c r="I174" s="223"/>
      <c r="J174" s="224">
        <f>ROUND(I174*H174,2)</f>
        <v>0</v>
      </c>
      <c r="K174" s="220" t="s">
        <v>128</v>
      </c>
      <c r="L174" s="225"/>
      <c r="M174" s="226" t="s">
        <v>5</v>
      </c>
      <c r="N174" s="227" t="s">
        <v>41</v>
      </c>
      <c r="O174" s="42"/>
      <c r="P174" s="183">
        <f>O174*H174</f>
        <v>0</v>
      </c>
      <c r="Q174" s="183">
        <v>5.8200000000000002E-2</v>
      </c>
      <c r="R174" s="183">
        <f>Q174*H174</f>
        <v>0.1164</v>
      </c>
      <c r="S174" s="183">
        <v>0</v>
      </c>
      <c r="T174" s="184">
        <f>S174*H174</f>
        <v>0</v>
      </c>
      <c r="AR174" s="24" t="s">
        <v>171</v>
      </c>
      <c r="AT174" s="24" t="s">
        <v>205</v>
      </c>
      <c r="AU174" s="24" t="s">
        <v>80</v>
      </c>
      <c r="AY174" s="24" t="s">
        <v>122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4" t="s">
        <v>78</v>
      </c>
      <c r="BK174" s="185">
        <f>ROUND(I174*H174,2)</f>
        <v>0</v>
      </c>
      <c r="BL174" s="24" t="s">
        <v>129</v>
      </c>
      <c r="BM174" s="24" t="s">
        <v>472</v>
      </c>
    </row>
    <row r="175" spans="2:65" s="1" customFormat="1" ht="38.25" customHeight="1">
      <c r="B175" s="173"/>
      <c r="C175" s="174" t="s">
        <v>263</v>
      </c>
      <c r="D175" s="174" t="s">
        <v>124</v>
      </c>
      <c r="E175" s="175" t="s">
        <v>473</v>
      </c>
      <c r="F175" s="176" t="s">
        <v>474</v>
      </c>
      <c r="G175" s="177" t="s">
        <v>252</v>
      </c>
      <c r="H175" s="178">
        <v>1</v>
      </c>
      <c r="I175" s="179"/>
      <c r="J175" s="180">
        <f>ROUND(I175*H175,2)</f>
        <v>0</v>
      </c>
      <c r="K175" s="176" t="s">
        <v>128</v>
      </c>
      <c r="L175" s="41"/>
      <c r="M175" s="181" t="s">
        <v>5</v>
      </c>
      <c r="N175" s="182" t="s">
        <v>41</v>
      </c>
      <c r="O175" s="42"/>
      <c r="P175" s="183">
        <f>O175*H175</f>
        <v>0</v>
      </c>
      <c r="Q175" s="183">
        <v>1.7099999999999999E-3</v>
      </c>
      <c r="R175" s="183">
        <f>Q175*H175</f>
        <v>1.7099999999999999E-3</v>
      </c>
      <c r="S175" s="183">
        <v>0</v>
      </c>
      <c r="T175" s="184">
        <f>S175*H175</f>
        <v>0</v>
      </c>
      <c r="AR175" s="24" t="s">
        <v>129</v>
      </c>
      <c r="AT175" s="24" t="s">
        <v>124</v>
      </c>
      <c r="AU175" s="24" t="s">
        <v>80</v>
      </c>
      <c r="AY175" s="24" t="s">
        <v>122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24" t="s">
        <v>78</v>
      </c>
      <c r="BK175" s="185">
        <f>ROUND(I175*H175,2)</f>
        <v>0</v>
      </c>
      <c r="BL175" s="24" t="s">
        <v>129</v>
      </c>
      <c r="BM175" s="24" t="s">
        <v>475</v>
      </c>
    </row>
    <row r="176" spans="2:65" s="11" customFormat="1" ht="13.5">
      <c r="B176" s="186"/>
      <c r="D176" s="187" t="s">
        <v>131</v>
      </c>
      <c r="E176" s="188" t="s">
        <v>5</v>
      </c>
      <c r="F176" s="189" t="s">
        <v>78</v>
      </c>
      <c r="H176" s="190">
        <v>1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88" t="s">
        <v>131</v>
      </c>
      <c r="AU176" s="188" t="s">
        <v>80</v>
      </c>
      <c r="AV176" s="11" t="s">
        <v>80</v>
      </c>
      <c r="AW176" s="11" t="s">
        <v>34</v>
      </c>
      <c r="AX176" s="11" t="s">
        <v>78</v>
      </c>
      <c r="AY176" s="188" t="s">
        <v>122</v>
      </c>
    </row>
    <row r="177" spans="2:65" s="12" customFormat="1" ht="13.5">
      <c r="B177" s="195"/>
      <c r="D177" s="187" t="s">
        <v>131</v>
      </c>
      <c r="E177" s="196" t="s">
        <v>5</v>
      </c>
      <c r="F177" s="197" t="s">
        <v>420</v>
      </c>
      <c r="H177" s="196" t="s">
        <v>5</v>
      </c>
      <c r="I177" s="198"/>
      <c r="L177" s="195"/>
      <c r="M177" s="199"/>
      <c r="N177" s="200"/>
      <c r="O177" s="200"/>
      <c r="P177" s="200"/>
      <c r="Q177" s="200"/>
      <c r="R177" s="200"/>
      <c r="S177" s="200"/>
      <c r="T177" s="201"/>
      <c r="AT177" s="196" t="s">
        <v>131</v>
      </c>
      <c r="AU177" s="196" t="s">
        <v>80</v>
      </c>
      <c r="AV177" s="12" t="s">
        <v>78</v>
      </c>
      <c r="AW177" s="12" t="s">
        <v>34</v>
      </c>
      <c r="AX177" s="12" t="s">
        <v>70</v>
      </c>
      <c r="AY177" s="196" t="s">
        <v>122</v>
      </c>
    </row>
    <row r="178" spans="2:65" s="1" customFormat="1" ht="16.5" customHeight="1">
      <c r="B178" s="173"/>
      <c r="C178" s="218" t="s">
        <v>268</v>
      </c>
      <c r="D178" s="218" t="s">
        <v>205</v>
      </c>
      <c r="E178" s="219" t="s">
        <v>476</v>
      </c>
      <c r="F178" s="220" t="s">
        <v>477</v>
      </c>
      <c r="G178" s="221" t="s">
        <v>252</v>
      </c>
      <c r="H178" s="222">
        <v>1</v>
      </c>
      <c r="I178" s="223"/>
      <c r="J178" s="224">
        <f>ROUND(I178*H178,2)</f>
        <v>0</v>
      </c>
      <c r="K178" s="220" t="s">
        <v>5</v>
      </c>
      <c r="L178" s="225"/>
      <c r="M178" s="226" t="s">
        <v>5</v>
      </c>
      <c r="N178" s="227" t="s">
        <v>41</v>
      </c>
      <c r="O178" s="42"/>
      <c r="P178" s="183">
        <f>O178*H178</f>
        <v>0</v>
      </c>
      <c r="Q178" s="183">
        <v>1.41E-2</v>
      </c>
      <c r="R178" s="183">
        <f>Q178*H178</f>
        <v>1.41E-2</v>
      </c>
      <c r="S178" s="183">
        <v>0</v>
      </c>
      <c r="T178" s="184">
        <f>S178*H178</f>
        <v>0</v>
      </c>
      <c r="AR178" s="24" t="s">
        <v>171</v>
      </c>
      <c r="AT178" s="24" t="s">
        <v>205</v>
      </c>
      <c r="AU178" s="24" t="s">
        <v>80</v>
      </c>
      <c r="AY178" s="24" t="s">
        <v>122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24" t="s">
        <v>78</v>
      </c>
      <c r="BK178" s="185">
        <f>ROUND(I178*H178,2)</f>
        <v>0</v>
      </c>
      <c r="BL178" s="24" t="s">
        <v>129</v>
      </c>
      <c r="BM178" s="24" t="s">
        <v>478</v>
      </c>
    </row>
    <row r="179" spans="2:65" s="1" customFormat="1" ht="38.25" customHeight="1">
      <c r="B179" s="173"/>
      <c r="C179" s="174" t="s">
        <v>273</v>
      </c>
      <c r="D179" s="174" t="s">
        <v>124</v>
      </c>
      <c r="E179" s="175" t="s">
        <v>479</v>
      </c>
      <c r="F179" s="176" t="s">
        <v>480</v>
      </c>
      <c r="G179" s="177" t="s">
        <v>252</v>
      </c>
      <c r="H179" s="178">
        <v>1</v>
      </c>
      <c r="I179" s="179"/>
      <c r="J179" s="180">
        <f>ROUND(I179*H179,2)</f>
        <v>0</v>
      </c>
      <c r="K179" s="176" t="s">
        <v>128</v>
      </c>
      <c r="L179" s="41"/>
      <c r="M179" s="181" t="s">
        <v>5</v>
      </c>
      <c r="N179" s="182" t="s">
        <v>41</v>
      </c>
      <c r="O179" s="42"/>
      <c r="P179" s="183">
        <f>O179*H179</f>
        <v>0</v>
      </c>
      <c r="Q179" s="183">
        <v>1.7099999999999999E-3</v>
      </c>
      <c r="R179" s="183">
        <f>Q179*H179</f>
        <v>1.7099999999999999E-3</v>
      </c>
      <c r="S179" s="183">
        <v>0</v>
      </c>
      <c r="T179" s="184">
        <f>S179*H179</f>
        <v>0</v>
      </c>
      <c r="AR179" s="24" t="s">
        <v>129</v>
      </c>
      <c r="AT179" s="24" t="s">
        <v>124</v>
      </c>
      <c r="AU179" s="24" t="s">
        <v>80</v>
      </c>
      <c r="AY179" s="24" t="s">
        <v>122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4" t="s">
        <v>78</v>
      </c>
      <c r="BK179" s="185">
        <f>ROUND(I179*H179,2)</f>
        <v>0</v>
      </c>
      <c r="BL179" s="24" t="s">
        <v>129</v>
      </c>
      <c r="BM179" s="24" t="s">
        <v>481</v>
      </c>
    </row>
    <row r="180" spans="2:65" s="11" customFormat="1" ht="13.5">
      <c r="B180" s="186"/>
      <c r="D180" s="187" t="s">
        <v>131</v>
      </c>
      <c r="E180" s="188" t="s">
        <v>5</v>
      </c>
      <c r="F180" s="189" t="s">
        <v>78</v>
      </c>
      <c r="H180" s="190">
        <v>1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88" t="s">
        <v>131</v>
      </c>
      <c r="AU180" s="188" t="s">
        <v>80</v>
      </c>
      <c r="AV180" s="11" t="s">
        <v>80</v>
      </c>
      <c r="AW180" s="11" t="s">
        <v>34</v>
      </c>
      <c r="AX180" s="11" t="s">
        <v>78</v>
      </c>
      <c r="AY180" s="188" t="s">
        <v>122</v>
      </c>
    </row>
    <row r="181" spans="2:65" s="12" customFormat="1" ht="13.5">
      <c r="B181" s="195"/>
      <c r="D181" s="187" t="s">
        <v>131</v>
      </c>
      <c r="E181" s="196" t="s">
        <v>5</v>
      </c>
      <c r="F181" s="197" t="s">
        <v>420</v>
      </c>
      <c r="H181" s="196" t="s">
        <v>5</v>
      </c>
      <c r="I181" s="198"/>
      <c r="L181" s="195"/>
      <c r="M181" s="199"/>
      <c r="N181" s="200"/>
      <c r="O181" s="200"/>
      <c r="P181" s="200"/>
      <c r="Q181" s="200"/>
      <c r="R181" s="200"/>
      <c r="S181" s="200"/>
      <c r="T181" s="201"/>
      <c r="AT181" s="196" t="s">
        <v>131</v>
      </c>
      <c r="AU181" s="196" t="s">
        <v>80</v>
      </c>
      <c r="AV181" s="12" t="s">
        <v>78</v>
      </c>
      <c r="AW181" s="12" t="s">
        <v>34</v>
      </c>
      <c r="AX181" s="12" t="s">
        <v>70</v>
      </c>
      <c r="AY181" s="196" t="s">
        <v>122</v>
      </c>
    </row>
    <row r="182" spans="2:65" s="1" customFormat="1" ht="25.5" customHeight="1">
      <c r="B182" s="173"/>
      <c r="C182" s="218" t="s">
        <v>278</v>
      </c>
      <c r="D182" s="218" t="s">
        <v>205</v>
      </c>
      <c r="E182" s="219" t="s">
        <v>482</v>
      </c>
      <c r="F182" s="220" t="s">
        <v>483</v>
      </c>
      <c r="G182" s="221" t="s">
        <v>252</v>
      </c>
      <c r="H182" s="222">
        <v>1</v>
      </c>
      <c r="I182" s="223"/>
      <c r="J182" s="224">
        <f>ROUND(I182*H182,2)</f>
        <v>0</v>
      </c>
      <c r="K182" s="220" t="s">
        <v>128</v>
      </c>
      <c r="L182" s="225"/>
      <c r="M182" s="226" t="s">
        <v>5</v>
      </c>
      <c r="N182" s="227" t="s">
        <v>41</v>
      </c>
      <c r="O182" s="42"/>
      <c r="P182" s="183">
        <f>O182*H182</f>
        <v>0</v>
      </c>
      <c r="Q182" s="183">
        <v>1.78E-2</v>
      </c>
      <c r="R182" s="183">
        <f>Q182*H182</f>
        <v>1.78E-2</v>
      </c>
      <c r="S182" s="183">
        <v>0</v>
      </c>
      <c r="T182" s="184">
        <f>S182*H182</f>
        <v>0</v>
      </c>
      <c r="AR182" s="24" t="s">
        <v>171</v>
      </c>
      <c r="AT182" s="24" t="s">
        <v>205</v>
      </c>
      <c r="AU182" s="24" t="s">
        <v>80</v>
      </c>
      <c r="AY182" s="24" t="s">
        <v>122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24" t="s">
        <v>78</v>
      </c>
      <c r="BK182" s="185">
        <f>ROUND(I182*H182,2)</f>
        <v>0</v>
      </c>
      <c r="BL182" s="24" t="s">
        <v>129</v>
      </c>
      <c r="BM182" s="24" t="s">
        <v>484</v>
      </c>
    </row>
    <row r="183" spans="2:65" s="1" customFormat="1" ht="38.25" customHeight="1">
      <c r="B183" s="173"/>
      <c r="C183" s="174" t="s">
        <v>283</v>
      </c>
      <c r="D183" s="174" t="s">
        <v>124</v>
      </c>
      <c r="E183" s="175" t="s">
        <v>485</v>
      </c>
      <c r="F183" s="176" t="s">
        <v>486</v>
      </c>
      <c r="G183" s="177" t="s">
        <v>252</v>
      </c>
      <c r="H183" s="178">
        <v>1</v>
      </c>
      <c r="I183" s="179"/>
      <c r="J183" s="180">
        <f>ROUND(I183*H183,2)</f>
        <v>0</v>
      </c>
      <c r="K183" s="176" t="s">
        <v>128</v>
      </c>
      <c r="L183" s="41"/>
      <c r="M183" s="181" t="s">
        <v>5</v>
      </c>
      <c r="N183" s="182" t="s">
        <v>41</v>
      </c>
      <c r="O183" s="42"/>
      <c r="P183" s="183">
        <f>O183*H183</f>
        <v>0</v>
      </c>
      <c r="Q183" s="183">
        <v>3.8E-3</v>
      </c>
      <c r="R183" s="183">
        <f>Q183*H183</f>
        <v>3.8E-3</v>
      </c>
      <c r="S183" s="183">
        <v>0</v>
      </c>
      <c r="T183" s="184">
        <f>S183*H183</f>
        <v>0</v>
      </c>
      <c r="AR183" s="24" t="s">
        <v>129</v>
      </c>
      <c r="AT183" s="24" t="s">
        <v>124</v>
      </c>
      <c r="AU183" s="24" t="s">
        <v>80</v>
      </c>
      <c r="AY183" s="24" t="s">
        <v>122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4" t="s">
        <v>78</v>
      </c>
      <c r="BK183" s="185">
        <f>ROUND(I183*H183,2)</f>
        <v>0</v>
      </c>
      <c r="BL183" s="24" t="s">
        <v>129</v>
      </c>
      <c r="BM183" s="24" t="s">
        <v>487</v>
      </c>
    </row>
    <row r="184" spans="2:65" s="11" customFormat="1" ht="13.5">
      <c r="B184" s="186"/>
      <c r="D184" s="187" t="s">
        <v>131</v>
      </c>
      <c r="E184" s="188" t="s">
        <v>5</v>
      </c>
      <c r="F184" s="189" t="s">
        <v>78</v>
      </c>
      <c r="H184" s="190">
        <v>1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88" t="s">
        <v>131</v>
      </c>
      <c r="AU184" s="188" t="s">
        <v>80</v>
      </c>
      <c r="AV184" s="11" t="s">
        <v>80</v>
      </c>
      <c r="AW184" s="11" t="s">
        <v>34</v>
      </c>
      <c r="AX184" s="11" t="s">
        <v>78</v>
      </c>
      <c r="AY184" s="188" t="s">
        <v>122</v>
      </c>
    </row>
    <row r="185" spans="2:65" s="12" customFormat="1" ht="13.5">
      <c r="B185" s="195"/>
      <c r="D185" s="187" t="s">
        <v>131</v>
      </c>
      <c r="E185" s="196" t="s">
        <v>5</v>
      </c>
      <c r="F185" s="197" t="s">
        <v>410</v>
      </c>
      <c r="H185" s="196" t="s">
        <v>5</v>
      </c>
      <c r="I185" s="198"/>
      <c r="L185" s="195"/>
      <c r="M185" s="199"/>
      <c r="N185" s="200"/>
      <c r="O185" s="200"/>
      <c r="P185" s="200"/>
      <c r="Q185" s="200"/>
      <c r="R185" s="200"/>
      <c r="S185" s="200"/>
      <c r="T185" s="201"/>
      <c r="AT185" s="196" t="s">
        <v>131</v>
      </c>
      <c r="AU185" s="196" t="s">
        <v>80</v>
      </c>
      <c r="AV185" s="12" t="s">
        <v>78</v>
      </c>
      <c r="AW185" s="12" t="s">
        <v>34</v>
      </c>
      <c r="AX185" s="12" t="s">
        <v>70</v>
      </c>
      <c r="AY185" s="196" t="s">
        <v>122</v>
      </c>
    </row>
    <row r="186" spans="2:65" s="1" customFormat="1" ht="25.5" customHeight="1">
      <c r="B186" s="173"/>
      <c r="C186" s="218" t="s">
        <v>288</v>
      </c>
      <c r="D186" s="218" t="s">
        <v>205</v>
      </c>
      <c r="E186" s="219" t="s">
        <v>488</v>
      </c>
      <c r="F186" s="220" t="s">
        <v>489</v>
      </c>
      <c r="G186" s="221" t="s">
        <v>252</v>
      </c>
      <c r="H186" s="222">
        <v>1</v>
      </c>
      <c r="I186" s="223"/>
      <c r="J186" s="224">
        <f>ROUND(I186*H186,2)</f>
        <v>0</v>
      </c>
      <c r="K186" s="220" t="s">
        <v>128</v>
      </c>
      <c r="L186" s="225"/>
      <c r="M186" s="226" t="s">
        <v>5</v>
      </c>
      <c r="N186" s="227" t="s">
        <v>41</v>
      </c>
      <c r="O186" s="42"/>
      <c r="P186" s="183">
        <f>O186*H186</f>
        <v>0</v>
      </c>
      <c r="Q186" s="183">
        <v>2.8400000000000002E-2</v>
      </c>
      <c r="R186" s="183">
        <f>Q186*H186</f>
        <v>2.8400000000000002E-2</v>
      </c>
      <c r="S186" s="183">
        <v>0</v>
      </c>
      <c r="T186" s="184">
        <f>S186*H186</f>
        <v>0</v>
      </c>
      <c r="AR186" s="24" t="s">
        <v>171</v>
      </c>
      <c r="AT186" s="24" t="s">
        <v>205</v>
      </c>
      <c r="AU186" s="24" t="s">
        <v>80</v>
      </c>
      <c r="AY186" s="24" t="s">
        <v>122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24" t="s">
        <v>78</v>
      </c>
      <c r="BK186" s="185">
        <f>ROUND(I186*H186,2)</f>
        <v>0</v>
      </c>
      <c r="BL186" s="24" t="s">
        <v>129</v>
      </c>
      <c r="BM186" s="24" t="s">
        <v>490</v>
      </c>
    </row>
    <row r="187" spans="2:65" s="1" customFormat="1" ht="25.5" customHeight="1">
      <c r="B187" s="173"/>
      <c r="C187" s="174" t="s">
        <v>292</v>
      </c>
      <c r="D187" s="174" t="s">
        <v>124</v>
      </c>
      <c r="E187" s="175" t="s">
        <v>491</v>
      </c>
      <c r="F187" s="176" t="s">
        <v>492</v>
      </c>
      <c r="G187" s="177" t="s">
        <v>239</v>
      </c>
      <c r="H187" s="178">
        <v>103</v>
      </c>
      <c r="I187" s="179"/>
      <c r="J187" s="180">
        <f>ROUND(I187*H187,2)</f>
        <v>0</v>
      </c>
      <c r="K187" s="176" t="s">
        <v>128</v>
      </c>
      <c r="L187" s="41"/>
      <c r="M187" s="181" t="s">
        <v>5</v>
      </c>
      <c r="N187" s="182" t="s">
        <v>41</v>
      </c>
      <c r="O187" s="42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AR187" s="24" t="s">
        <v>129</v>
      </c>
      <c r="AT187" s="24" t="s">
        <v>124</v>
      </c>
      <c r="AU187" s="24" t="s">
        <v>80</v>
      </c>
      <c r="AY187" s="24" t="s">
        <v>122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4" t="s">
        <v>78</v>
      </c>
      <c r="BK187" s="185">
        <f>ROUND(I187*H187,2)</f>
        <v>0</v>
      </c>
      <c r="BL187" s="24" t="s">
        <v>129</v>
      </c>
      <c r="BM187" s="24" t="s">
        <v>493</v>
      </c>
    </row>
    <row r="188" spans="2:65" s="11" customFormat="1" ht="13.5">
      <c r="B188" s="186"/>
      <c r="D188" s="187" t="s">
        <v>131</v>
      </c>
      <c r="E188" s="188" t="s">
        <v>5</v>
      </c>
      <c r="F188" s="189" t="s">
        <v>494</v>
      </c>
      <c r="H188" s="190">
        <v>103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88" t="s">
        <v>131</v>
      </c>
      <c r="AU188" s="188" t="s">
        <v>80</v>
      </c>
      <c r="AV188" s="11" t="s">
        <v>80</v>
      </c>
      <c r="AW188" s="11" t="s">
        <v>34</v>
      </c>
      <c r="AX188" s="11" t="s">
        <v>78</v>
      </c>
      <c r="AY188" s="188" t="s">
        <v>122</v>
      </c>
    </row>
    <row r="189" spans="2:65" s="12" customFormat="1" ht="13.5">
      <c r="B189" s="195"/>
      <c r="D189" s="187" t="s">
        <v>131</v>
      </c>
      <c r="E189" s="196" t="s">
        <v>5</v>
      </c>
      <c r="F189" s="197" t="s">
        <v>420</v>
      </c>
      <c r="H189" s="196" t="s">
        <v>5</v>
      </c>
      <c r="I189" s="198"/>
      <c r="L189" s="195"/>
      <c r="M189" s="199"/>
      <c r="N189" s="200"/>
      <c r="O189" s="200"/>
      <c r="P189" s="200"/>
      <c r="Q189" s="200"/>
      <c r="R189" s="200"/>
      <c r="S189" s="200"/>
      <c r="T189" s="201"/>
      <c r="AT189" s="196" t="s">
        <v>131</v>
      </c>
      <c r="AU189" s="196" t="s">
        <v>80</v>
      </c>
      <c r="AV189" s="12" t="s">
        <v>78</v>
      </c>
      <c r="AW189" s="12" t="s">
        <v>34</v>
      </c>
      <c r="AX189" s="12" t="s">
        <v>70</v>
      </c>
      <c r="AY189" s="196" t="s">
        <v>122</v>
      </c>
    </row>
    <row r="190" spans="2:65" s="1" customFormat="1" ht="16.5" customHeight="1">
      <c r="B190" s="173"/>
      <c r="C190" s="218" t="s">
        <v>296</v>
      </c>
      <c r="D190" s="218" t="s">
        <v>205</v>
      </c>
      <c r="E190" s="219" t="s">
        <v>495</v>
      </c>
      <c r="F190" s="220" t="s">
        <v>496</v>
      </c>
      <c r="G190" s="221" t="s">
        <v>239</v>
      </c>
      <c r="H190" s="222">
        <v>106.09</v>
      </c>
      <c r="I190" s="223"/>
      <c r="J190" s="224">
        <f>ROUND(I190*H190,2)</f>
        <v>0</v>
      </c>
      <c r="K190" s="220" t="s">
        <v>128</v>
      </c>
      <c r="L190" s="225"/>
      <c r="M190" s="226" t="s">
        <v>5</v>
      </c>
      <c r="N190" s="227" t="s">
        <v>41</v>
      </c>
      <c r="O190" s="42"/>
      <c r="P190" s="183">
        <f>O190*H190</f>
        <v>0</v>
      </c>
      <c r="Q190" s="183">
        <v>3.6999999999999999E-4</v>
      </c>
      <c r="R190" s="183">
        <f>Q190*H190</f>
        <v>3.9253299999999998E-2</v>
      </c>
      <c r="S190" s="183">
        <v>0</v>
      </c>
      <c r="T190" s="184">
        <f>S190*H190</f>
        <v>0</v>
      </c>
      <c r="AR190" s="24" t="s">
        <v>171</v>
      </c>
      <c r="AT190" s="24" t="s">
        <v>205</v>
      </c>
      <c r="AU190" s="24" t="s">
        <v>80</v>
      </c>
      <c r="AY190" s="24" t="s">
        <v>122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24" t="s">
        <v>78</v>
      </c>
      <c r="BK190" s="185">
        <f>ROUND(I190*H190,2)</f>
        <v>0</v>
      </c>
      <c r="BL190" s="24" t="s">
        <v>129</v>
      </c>
      <c r="BM190" s="24" t="s">
        <v>497</v>
      </c>
    </row>
    <row r="191" spans="2:65" s="11" customFormat="1" ht="13.5">
      <c r="B191" s="186"/>
      <c r="D191" s="187" t="s">
        <v>131</v>
      </c>
      <c r="E191" s="188" t="s">
        <v>5</v>
      </c>
      <c r="F191" s="189" t="s">
        <v>498</v>
      </c>
      <c r="H191" s="190">
        <v>106.09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88" t="s">
        <v>131</v>
      </c>
      <c r="AU191" s="188" t="s">
        <v>80</v>
      </c>
      <c r="AV191" s="11" t="s">
        <v>80</v>
      </c>
      <c r="AW191" s="11" t="s">
        <v>34</v>
      </c>
      <c r="AX191" s="11" t="s">
        <v>78</v>
      </c>
      <c r="AY191" s="188" t="s">
        <v>122</v>
      </c>
    </row>
    <row r="192" spans="2:65" s="1" customFormat="1" ht="25.5" customHeight="1">
      <c r="B192" s="173"/>
      <c r="C192" s="174" t="s">
        <v>300</v>
      </c>
      <c r="D192" s="174" t="s">
        <v>124</v>
      </c>
      <c r="E192" s="175" t="s">
        <v>499</v>
      </c>
      <c r="F192" s="176" t="s">
        <v>500</v>
      </c>
      <c r="G192" s="177" t="s">
        <v>239</v>
      </c>
      <c r="H192" s="178">
        <v>198</v>
      </c>
      <c r="I192" s="179"/>
      <c r="J192" s="180">
        <f>ROUND(I192*H192,2)</f>
        <v>0</v>
      </c>
      <c r="K192" s="176" t="s">
        <v>128</v>
      </c>
      <c r="L192" s="41"/>
      <c r="M192" s="181" t="s">
        <v>5</v>
      </c>
      <c r="N192" s="182" t="s">
        <v>41</v>
      </c>
      <c r="O192" s="42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4" t="s">
        <v>129</v>
      </c>
      <c r="AT192" s="24" t="s">
        <v>124</v>
      </c>
      <c r="AU192" s="24" t="s">
        <v>80</v>
      </c>
      <c r="AY192" s="24" t="s">
        <v>122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4" t="s">
        <v>78</v>
      </c>
      <c r="BK192" s="185">
        <f>ROUND(I192*H192,2)</f>
        <v>0</v>
      </c>
      <c r="BL192" s="24" t="s">
        <v>129</v>
      </c>
      <c r="BM192" s="24" t="s">
        <v>501</v>
      </c>
    </row>
    <row r="193" spans="2:65" s="11" customFormat="1" ht="13.5">
      <c r="B193" s="186"/>
      <c r="D193" s="187" t="s">
        <v>131</v>
      </c>
      <c r="E193" s="188" t="s">
        <v>5</v>
      </c>
      <c r="F193" s="189" t="s">
        <v>502</v>
      </c>
      <c r="H193" s="190">
        <v>198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88" t="s">
        <v>131</v>
      </c>
      <c r="AU193" s="188" t="s">
        <v>80</v>
      </c>
      <c r="AV193" s="11" t="s">
        <v>80</v>
      </c>
      <c r="AW193" s="11" t="s">
        <v>34</v>
      </c>
      <c r="AX193" s="11" t="s">
        <v>78</v>
      </c>
      <c r="AY193" s="188" t="s">
        <v>122</v>
      </c>
    </row>
    <row r="194" spans="2:65" s="12" customFormat="1" ht="13.5">
      <c r="B194" s="195"/>
      <c r="D194" s="187" t="s">
        <v>131</v>
      </c>
      <c r="E194" s="196" t="s">
        <v>5</v>
      </c>
      <c r="F194" s="197" t="s">
        <v>410</v>
      </c>
      <c r="H194" s="196" t="s">
        <v>5</v>
      </c>
      <c r="I194" s="198"/>
      <c r="L194" s="195"/>
      <c r="M194" s="199"/>
      <c r="N194" s="200"/>
      <c r="O194" s="200"/>
      <c r="P194" s="200"/>
      <c r="Q194" s="200"/>
      <c r="R194" s="200"/>
      <c r="S194" s="200"/>
      <c r="T194" s="201"/>
      <c r="AT194" s="196" t="s">
        <v>131</v>
      </c>
      <c r="AU194" s="196" t="s">
        <v>80</v>
      </c>
      <c r="AV194" s="12" t="s">
        <v>78</v>
      </c>
      <c r="AW194" s="12" t="s">
        <v>34</v>
      </c>
      <c r="AX194" s="12" t="s">
        <v>70</v>
      </c>
      <c r="AY194" s="196" t="s">
        <v>122</v>
      </c>
    </row>
    <row r="195" spans="2:65" s="1" customFormat="1" ht="16.5" customHeight="1">
      <c r="B195" s="173"/>
      <c r="C195" s="218" t="s">
        <v>304</v>
      </c>
      <c r="D195" s="218" t="s">
        <v>205</v>
      </c>
      <c r="E195" s="219" t="s">
        <v>503</v>
      </c>
      <c r="F195" s="220" t="s">
        <v>504</v>
      </c>
      <c r="G195" s="221" t="s">
        <v>239</v>
      </c>
      <c r="H195" s="222">
        <v>203.94</v>
      </c>
      <c r="I195" s="223"/>
      <c r="J195" s="224">
        <f>ROUND(I195*H195,2)</f>
        <v>0</v>
      </c>
      <c r="K195" s="220" t="s">
        <v>128</v>
      </c>
      <c r="L195" s="225"/>
      <c r="M195" s="226" t="s">
        <v>5</v>
      </c>
      <c r="N195" s="227" t="s">
        <v>41</v>
      </c>
      <c r="O195" s="42"/>
      <c r="P195" s="183">
        <f>O195*H195</f>
        <v>0</v>
      </c>
      <c r="Q195" s="183">
        <v>2.14E-3</v>
      </c>
      <c r="R195" s="183">
        <f>Q195*H195</f>
        <v>0.43643159999999998</v>
      </c>
      <c r="S195" s="183">
        <v>0</v>
      </c>
      <c r="T195" s="184">
        <f>S195*H195</f>
        <v>0</v>
      </c>
      <c r="AR195" s="24" t="s">
        <v>171</v>
      </c>
      <c r="AT195" s="24" t="s">
        <v>205</v>
      </c>
      <c r="AU195" s="24" t="s">
        <v>80</v>
      </c>
      <c r="AY195" s="24" t="s">
        <v>122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4" t="s">
        <v>78</v>
      </c>
      <c r="BK195" s="185">
        <f>ROUND(I195*H195,2)</f>
        <v>0</v>
      </c>
      <c r="BL195" s="24" t="s">
        <v>129</v>
      </c>
      <c r="BM195" s="24" t="s">
        <v>505</v>
      </c>
    </row>
    <row r="196" spans="2:65" s="11" customFormat="1" ht="13.5">
      <c r="B196" s="186"/>
      <c r="D196" s="187" t="s">
        <v>131</v>
      </c>
      <c r="F196" s="189" t="s">
        <v>506</v>
      </c>
      <c r="H196" s="190">
        <v>203.94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88" t="s">
        <v>131</v>
      </c>
      <c r="AU196" s="188" t="s">
        <v>80</v>
      </c>
      <c r="AV196" s="11" t="s">
        <v>80</v>
      </c>
      <c r="AW196" s="11" t="s">
        <v>6</v>
      </c>
      <c r="AX196" s="11" t="s">
        <v>78</v>
      </c>
      <c r="AY196" s="188" t="s">
        <v>122</v>
      </c>
    </row>
    <row r="197" spans="2:65" s="1" customFormat="1" ht="16.5" customHeight="1">
      <c r="B197" s="173"/>
      <c r="C197" s="218" t="s">
        <v>309</v>
      </c>
      <c r="D197" s="218" t="s">
        <v>205</v>
      </c>
      <c r="E197" s="219" t="s">
        <v>507</v>
      </c>
      <c r="F197" s="220" t="s">
        <v>508</v>
      </c>
      <c r="G197" s="221" t="s">
        <v>252</v>
      </c>
      <c r="H197" s="222">
        <v>3</v>
      </c>
      <c r="I197" s="223"/>
      <c r="J197" s="224">
        <f>ROUND(I197*H197,2)</f>
        <v>0</v>
      </c>
      <c r="K197" s="220" t="s">
        <v>5</v>
      </c>
      <c r="L197" s="225"/>
      <c r="M197" s="226" t="s">
        <v>5</v>
      </c>
      <c r="N197" s="227" t="s">
        <v>41</v>
      </c>
      <c r="O197" s="42"/>
      <c r="P197" s="183">
        <f>O197*H197</f>
        <v>0</v>
      </c>
      <c r="Q197" s="183">
        <v>7.2000000000000005E-4</v>
      </c>
      <c r="R197" s="183">
        <f>Q197*H197</f>
        <v>2.16E-3</v>
      </c>
      <c r="S197" s="183">
        <v>0</v>
      </c>
      <c r="T197" s="184">
        <f>S197*H197</f>
        <v>0</v>
      </c>
      <c r="AR197" s="24" t="s">
        <v>171</v>
      </c>
      <c r="AT197" s="24" t="s">
        <v>205</v>
      </c>
      <c r="AU197" s="24" t="s">
        <v>80</v>
      </c>
      <c r="AY197" s="24" t="s">
        <v>122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4" t="s">
        <v>78</v>
      </c>
      <c r="BK197" s="185">
        <f>ROUND(I197*H197,2)</f>
        <v>0</v>
      </c>
      <c r="BL197" s="24" t="s">
        <v>129</v>
      </c>
      <c r="BM197" s="24" t="s">
        <v>509</v>
      </c>
    </row>
    <row r="198" spans="2:65" s="1" customFormat="1" ht="16.5" customHeight="1">
      <c r="B198" s="173"/>
      <c r="C198" s="174" t="s">
        <v>313</v>
      </c>
      <c r="D198" s="174" t="s">
        <v>124</v>
      </c>
      <c r="E198" s="175" t="s">
        <v>510</v>
      </c>
      <c r="F198" s="176" t="s">
        <v>511</v>
      </c>
      <c r="G198" s="177" t="s">
        <v>252</v>
      </c>
      <c r="H198" s="178">
        <v>21</v>
      </c>
      <c r="I198" s="179"/>
      <c r="J198" s="180">
        <f>ROUND(I198*H198,2)</f>
        <v>0</v>
      </c>
      <c r="K198" s="176" t="s">
        <v>5</v>
      </c>
      <c r="L198" s="41"/>
      <c r="M198" s="181" t="s">
        <v>5</v>
      </c>
      <c r="N198" s="182" t="s">
        <v>41</v>
      </c>
      <c r="O198" s="42"/>
      <c r="P198" s="183">
        <f>O198*H198</f>
        <v>0</v>
      </c>
      <c r="Q198" s="183">
        <v>3.8000000000000002E-4</v>
      </c>
      <c r="R198" s="183">
        <f>Q198*H198</f>
        <v>7.980000000000001E-3</v>
      </c>
      <c r="S198" s="183">
        <v>0</v>
      </c>
      <c r="T198" s="184">
        <f>S198*H198</f>
        <v>0</v>
      </c>
      <c r="AR198" s="24" t="s">
        <v>129</v>
      </c>
      <c r="AT198" s="24" t="s">
        <v>124</v>
      </c>
      <c r="AU198" s="24" t="s">
        <v>80</v>
      </c>
      <c r="AY198" s="24" t="s">
        <v>122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4" t="s">
        <v>78</v>
      </c>
      <c r="BK198" s="185">
        <f>ROUND(I198*H198,2)</f>
        <v>0</v>
      </c>
      <c r="BL198" s="24" t="s">
        <v>129</v>
      </c>
      <c r="BM198" s="24" t="s">
        <v>512</v>
      </c>
    </row>
    <row r="199" spans="2:65" s="11" customFormat="1" ht="13.5">
      <c r="B199" s="186"/>
      <c r="D199" s="187" t="s">
        <v>131</v>
      </c>
      <c r="E199" s="188" t="s">
        <v>5</v>
      </c>
      <c r="F199" s="189" t="s">
        <v>10</v>
      </c>
      <c r="H199" s="190">
        <v>21</v>
      </c>
      <c r="I199" s="191"/>
      <c r="L199" s="186"/>
      <c r="M199" s="192"/>
      <c r="N199" s="193"/>
      <c r="O199" s="193"/>
      <c r="P199" s="193"/>
      <c r="Q199" s="193"/>
      <c r="R199" s="193"/>
      <c r="S199" s="193"/>
      <c r="T199" s="194"/>
      <c r="AT199" s="188" t="s">
        <v>131</v>
      </c>
      <c r="AU199" s="188" t="s">
        <v>80</v>
      </c>
      <c r="AV199" s="11" t="s">
        <v>80</v>
      </c>
      <c r="AW199" s="11" t="s">
        <v>34</v>
      </c>
      <c r="AX199" s="11" t="s">
        <v>78</v>
      </c>
      <c r="AY199" s="188" t="s">
        <v>122</v>
      </c>
    </row>
    <row r="200" spans="2:65" s="12" customFormat="1" ht="13.5">
      <c r="B200" s="195"/>
      <c r="D200" s="187" t="s">
        <v>131</v>
      </c>
      <c r="E200" s="196" t="s">
        <v>5</v>
      </c>
      <c r="F200" s="197" t="s">
        <v>420</v>
      </c>
      <c r="H200" s="196" t="s">
        <v>5</v>
      </c>
      <c r="I200" s="198"/>
      <c r="L200" s="195"/>
      <c r="M200" s="199"/>
      <c r="N200" s="200"/>
      <c r="O200" s="200"/>
      <c r="P200" s="200"/>
      <c r="Q200" s="200"/>
      <c r="R200" s="200"/>
      <c r="S200" s="200"/>
      <c r="T200" s="201"/>
      <c r="AT200" s="196" t="s">
        <v>131</v>
      </c>
      <c r="AU200" s="196" t="s">
        <v>80</v>
      </c>
      <c r="AV200" s="12" t="s">
        <v>78</v>
      </c>
      <c r="AW200" s="12" t="s">
        <v>34</v>
      </c>
      <c r="AX200" s="12" t="s">
        <v>70</v>
      </c>
      <c r="AY200" s="196" t="s">
        <v>122</v>
      </c>
    </row>
    <row r="201" spans="2:65" s="1" customFormat="1" ht="16.5" customHeight="1">
      <c r="B201" s="173"/>
      <c r="C201" s="174" t="s">
        <v>317</v>
      </c>
      <c r="D201" s="174" t="s">
        <v>124</v>
      </c>
      <c r="E201" s="175" t="s">
        <v>513</v>
      </c>
      <c r="F201" s="176" t="s">
        <v>514</v>
      </c>
      <c r="G201" s="177" t="s">
        <v>252</v>
      </c>
      <c r="H201" s="178">
        <v>1</v>
      </c>
      <c r="I201" s="179"/>
      <c r="J201" s="180">
        <f>ROUND(I201*H201,2)</f>
        <v>0</v>
      </c>
      <c r="K201" s="176" t="s">
        <v>5</v>
      </c>
      <c r="L201" s="41"/>
      <c r="M201" s="181" t="s">
        <v>5</v>
      </c>
      <c r="N201" s="182" t="s">
        <v>41</v>
      </c>
      <c r="O201" s="42"/>
      <c r="P201" s="183">
        <f>O201*H201</f>
        <v>0</v>
      </c>
      <c r="Q201" s="183">
        <v>1.6299999999999999E-3</v>
      </c>
      <c r="R201" s="183">
        <f>Q201*H201</f>
        <v>1.6299999999999999E-3</v>
      </c>
      <c r="S201" s="183">
        <v>0</v>
      </c>
      <c r="T201" s="184">
        <f>S201*H201</f>
        <v>0</v>
      </c>
      <c r="AR201" s="24" t="s">
        <v>129</v>
      </c>
      <c r="AT201" s="24" t="s">
        <v>124</v>
      </c>
      <c r="AU201" s="24" t="s">
        <v>80</v>
      </c>
      <c r="AY201" s="24" t="s">
        <v>122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4" t="s">
        <v>78</v>
      </c>
      <c r="BK201" s="185">
        <f>ROUND(I201*H201,2)</f>
        <v>0</v>
      </c>
      <c r="BL201" s="24" t="s">
        <v>129</v>
      </c>
      <c r="BM201" s="24" t="s">
        <v>515</v>
      </c>
    </row>
    <row r="202" spans="2:65" s="11" customFormat="1" ht="13.5">
      <c r="B202" s="186"/>
      <c r="D202" s="187" t="s">
        <v>131</v>
      </c>
      <c r="E202" s="188" t="s">
        <v>5</v>
      </c>
      <c r="F202" s="189" t="s">
        <v>462</v>
      </c>
      <c r="H202" s="190">
        <v>1</v>
      </c>
      <c r="I202" s="191"/>
      <c r="L202" s="186"/>
      <c r="M202" s="192"/>
      <c r="N202" s="193"/>
      <c r="O202" s="193"/>
      <c r="P202" s="193"/>
      <c r="Q202" s="193"/>
      <c r="R202" s="193"/>
      <c r="S202" s="193"/>
      <c r="T202" s="194"/>
      <c r="AT202" s="188" t="s">
        <v>131</v>
      </c>
      <c r="AU202" s="188" t="s">
        <v>80</v>
      </c>
      <c r="AV202" s="11" t="s">
        <v>80</v>
      </c>
      <c r="AW202" s="11" t="s">
        <v>34</v>
      </c>
      <c r="AX202" s="11" t="s">
        <v>78</v>
      </c>
      <c r="AY202" s="188" t="s">
        <v>122</v>
      </c>
    </row>
    <row r="203" spans="2:65" s="1" customFormat="1" ht="16.5" customHeight="1">
      <c r="B203" s="173"/>
      <c r="C203" s="174" t="s">
        <v>321</v>
      </c>
      <c r="D203" s="174" t="s">
        <v>124</v>
      </c>
      <c r="E203" s="175" t="s">
        <v>516</v>
      </c>
      <c r="F203" s="176" t="s">
        <v>517</v>
      </c>
      <c r="G203" s="177" t="s">
        <v>252</v>
      </c>
      <c r="H203" s="178">
        <v>2</v>
      </c>
      <c r="I203" s="179"/>
      <c r="J203" s="180">
        <f>ROUND(I203*H203,2)</f>
        <v>0</v>
      </c>
      <c r="K203" s="176" t="s">
        <v>5</v>
      </c>
      <c r="L203" s="41"/>
      <c r="M203" s="181" t="s">
        <v>5</v>
      </c>
      <c r="N203" s="182" t="s">
        <v>41</v>
      </c>
      <c r="O203" s="42"/>
      <c r="P203" s="183">
        <f>O203*H203</f>
        <v>0</v>
      </c>
      <c r="Q203" s="183">
        <v>1.6299999999999999E-3</v>
      </c>
      <c r="R203" s="183">
        <f>Q203*H203</f>
        <v>3.2599999999999999E-3</v>
      </c>
      <c r="S203" s="183">
        <v>0</v>
      </c>
      <c r="T203" s="184">
        <f>S203*H203</f>
        <v>0</v>
      </c>
      <c r="AR203" s="24" t="s">
        <v>129</v>
      </c>
      <c r="AT203" s="24" t="s">
        <v>124</v>
      </c>
      <c r="AU203" s="24" t="s">
        <v>80</v>
      </c>
      <c r="AY203" s="24" t="s">
        <v>122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4" t="s">
        <v>78</v>
      </c>
      <c r="BK203" s="185">
        <f>ROUND(I203*H203,2)</f>
        <v>0</v>
      </c>
      <c r="BL203" s="24" t="s">
        <v>129</v>
      </c>
      <c r="BM203" s="24" t="s">
        <v>518</v>
      </c>
    </row>
    <row r="204" spans="2:65" s="11" customFormat="1" ht="13.5">
      <c r="B204" s="186"/>
      <c r="D204" s="187" t="s">
        <v>131</v>
      </c>
      <c r="E204" s="188" t="s">
        <v>5</v>
      </c>
      <c r="F204" s="189" t="s">
        <v>469</v>
      </c>
      <c r="H204" s="190">
        <v>2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88" t="s">
        <v>131</v>
      </c>
      <c r="AU204" s="188" t="s">
        <v>80</v>
      </c>
      <c r="AV204" s="11" t="s">
        <v>80</v>
      </c>
      <c r="AW204" s="11" t="s">
        <v>34</v>
      </c>
      <c r="AX204" s="11" t="s">
        <v>78</v>
      </c>
      <c r="AY204" s="188" t="s">
        <v>122</v>
      </c>
    </row>
    <row r="205" spans="2:65" s="1" customFormat="1" ht="16.5" customHeight="1">
      <c r="B205" s="173"/>
      <c r="C205" s="174" t="s">
        <v>325</v>
      </c>
      <c r="D205" s="174" t="s">
        <v>124</v>
      </c>
      <c r="E205" s="175" t="s">
        <v>519</v>
      </c>
      <c r="F205" s="176" t="s">
        <v>520</v>
      </c>
      <c r="G205" s="177" t="s">
        <v>252</v>
      </c>
      <c r="H205" s="178">
        <v>21</v>
      </c>
      <c r="I205" s="179"/>
      <c r="J205" s="180">
        <f>ROUND(I205*H205,2)</f>
        <v>0</v>
      </c>
      <c r="K205" s="176" t="s">
        <v>128</v>
      </c>
      <c r="L205" s="41"/>
      <c r="M205" s="181" t="s">
        <v>5</v>
      </c>
      <c r="N205" s="182" t="s">
        <v>41</v>
      </c>
      <c r="O205" s="42"/>
      <c r="P205" s="183">
        <f>O205*H205</f>
        <v>0</v>
      </c>
      <c r="Q205" s="183">
        <v>7.2000000000000005E-4</v>
      </c>
      <c r="R205" s="183">
        <f>Q205*H205</f>
        <v>1.5120000000000001E-2</v>
      </c>
      <c r="S205" s="183">
        <v>0</v>
      </c>
      <c r="T205" s="184">
        <f>S205*H205</f>
        <v>0</v>
      </c>
      <c r="AR205" s="24" t="s">
        <v>129</v>
      </c>
      <c r="AT205" s="24" t="s">
        <v>124</v>
      </c>
      <c r="AU205" s="24" t="s">
        <v>80</v>
      </c>
      <c r="AY205" s="24" t="s">
        <v>122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24" t="s">
        <v>78</v>
      </c>
      <c r="BK205" s="185">
        <f>ROUND(I205*H205,2)</f>
        <v>0</v>
      </c>
      <c r="BL205" s="24" t="s">
        <v>129</v>
      </c>
      <c r="BM205" s="24" t="s">
        <v>521</v>
      </c>
    </row>
    <row r="206" spans="2:65" s="11" customFormat="1" ht="13.5">
      <c r="B206" s="186"/>
      <c r="D206" s="187" t="s">
        <v>131</v>
      </c>
      <c r="E206" s="188" t="s">
        <v>5</v>
      </c>
      <c r="F206" s="189" t="s">
        <v>10</v>
      </c>
      <c r="H206" s="190">
        <v>21</v>
      </c>
      <c r="I206" s="191"/>
      <c r="L206" s="186"/>
      <c r="M206" s="192"/>
      <c r="N206" s="193"/>
      <c r="O206" s="193"/>
      <c r="P206" s="193"/>
      <c r="Q206" s="193"/>
      <c r="R206" s="193"/>
      <c r="S206" s="193"/>
      <c r="T206" s="194"/>
      <c r="AT206" s="188" t="s">
        <v>131</v>
      </c>
      <c r="AU206" s="188" t="s">
        <v>80</v>
      </c>
      <c r="AV206" s="11" t="s">
        <v>80</v>
      </c>
      <c r="AW206" s="11" t="s">
        <v>34</v>
      </c>
      <c r="AX206" s="11" t="s">
        <v>78</v>
      </c>
      <c r="AY206" s="188" t="s">
        <v>122</v>
      </c>
    </row>
    <row r="207" spans="2:65" s="12" customFormat="1" ht="13.5">
      <c r="B207" s="195"/>
      <c r="D207" s="187" t="s">
        <v>131</v>
      </c>
      <c r="E207" s="196" t="s">
        <v>5</v>
      </c>
      <c r="F207" s="197" t="s">
        <v>420</v>
      </c>
      <c r="H207" s="196" t="s">
        <v>5</v>
      </c>
      <c r="I207" s="198"/>
      <c r="L207" s="195"/>
      <c r="M207" s="199"/>
      <c r="N207" s="200"/>
      <c r="O207" s="200"/>
      <c r="P207" s="200"/>
      <c r="Q207" s="200"/>
      <c r="R207" s="200"/>
      <c r="S207" s="200"/>
      <c r="T207" s="201"/>
      <c r="AT207" s="196" t="s">
        <v>131</v>
      </c>
      <c r="AU207" s="196" t="s">
        <v>80</v>
      </c>
      <c r="AV207" s="12" t="s">
        <v>78</v>
      </c>
      <c r="AW207" s="12" t="s">
        <v>34</v>
      </c>
      <c r="AX207" s="12" t="s">
        <v>70</v>
      </c>
      <c r="AY207" s="196" t="s">
        <v>122</v>
      </c>
    </row>
    <row r="208" spans="2:65" s="1" customFormat="1" ht="16.5" customHeight="1">
      <c r="B208" s="173"/>
      <c r="C208" s="218" t="s">
        <v>329</v>
      </c>
      <c r="D208" s="218" t="s">
        <v>205</v>
      </c>
      <c r="E208" s="219" t="s">
        <v>522</v>
      </c>
      <c r="F208" s="220" t="s">
        <v>523</v>
      </c>
      <c r="G208" s="221" t="s">
        <v>252</v>
      </c>
      <c r="H208" s="222">
        <v>21</v>
      </c>
      <c r="I208" s="223"/>
      <c r="J208" s="224">
        <f>ROUND(I208*H208,2)</f>
        <v>0</v>
      </c>
      <c r="K208" s="220" t="s">
        <v>5</v>
      </c>
      <c r="L208" s="225"/>
      <c r="M208" s="226" t="s">
        <v>5</v>
      </c>
      <c r="N208" s="227" t="s">
        <v>41</v>
      </c>
      <c r="O208" s="42"/>
      <c r="P208" s="183">
        <f>O208*H208</f>
        <v>0</v>
      </c>
      <c r="Q208" s="183">
        <v>4.2500000000000003E-3</v>
      </c>
      <c r="R208" s="183">
        <f>Q208*H208</f>
        <v>8.925000000000001E-2</v>
      </c>
      <c r="S208" s="183">
        <v>0</v>
      </c>
      <c r="T208" s="184">
        <f>S208*H208</f>
        <v>0</v>
      </c>
      <c r="AR208" s="24" t="s">
        <v>171</v>
      </c>
      <c r="AT208" s="24" t="s">
        <v>205</v>
      </c>
      <c r="AU208" s="24" t="s">
        <v>80</v>
      </c>
      <c r="AY208" s="24" t="s">
        <v>122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24" t="s">
        <v>78</v>
      </c>
      <c r="BK208" s="185">
        <f>ROUND(I208*H208,2)</f>
        <v>0</v>
      </c>
      <c r="BL208" s="24" t="s">
        <v>129</v>
      </c>
      <c r="BM208" s="24" t="s">
        <v>524</v>
      </c>
    </row>
    <row r="209" spans="2:65" s="1" customFormat="1" ht="16.5" customHeight="1">
      <c r="B209" s="173"/>
      <c r="C209" s="218" t="s">
        <v>333</v>
      </c>
      <c r="D209" s="218" t="s">
        <v>205</v>
      </c>
      <c r="E209" s="219" t="s">
        <v>525</v>
      </c>
      <c r="F209" s="220" t="s">
        <v>526</v>
      </c>
      <c r="G209" s="221" t="s">
        <v>252</v>
      </c>
      <c r="H209" s="222">
        <v>21</v>
      </c>
      <c r="I209" s="223"/>
      <c r="J209" s="224">
        <f>ROUND(I209*H209,2)</f>
        <v>0</v>
      </c>
      <c r="K209" s="220" t="s">
        <v>128</v>
      </c>
      <c r="L209" s="225"/>
      <c r="M209" s="226" t="s">
        <v>5</v>
      </c>
      <c r="N209" s="227" t="s">
        <v>41</v>
      </c>
      <c r="O209" s="42"/>
      <c r="P209" s="183">
        <f>O209*H209</f>
        <v>0</v>
      </c>
      <c r="Q209" s="183">
        <v>3.5000000000000001E-3</v>
      </c>
      <c r="R209" s="183">
        <f>Q209*H209</f>
        <v>7.3499999999999996E-2</v>
      </c>
      <c r="S209" s="183">
        <v>0</v>
      </c>
      <c r="T209" s="184">
        <f>S209*H209</f>
        <v>0</v>
      </c>
      <c r="AR209" s="24" t="s">
        <v>171</v>
      </c>
      <c r="AT209" s="24" t="s">
        <v>205</v>
      </c>
      <c r="AU209" s="24" t="s">
        <v>80</v>
      </c>
      <c r="AY209" s="24" t="s">
        <v>122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24" t="s">
        <v>78</v>
      </c>
      <c r="BK209" s="185">
        <f>ROUND(I209*H209,2)</f>
        <v>0</v>
      </c>
      <c r="BL209" s="24" t="s">
        <v>129</v>
      </c>
      <c r="BM209" s="24" t="s">
        <v>527</v>
      </c>
    </row>
    <row r="210" spans="2:65" s="1" customFormat="1" ht="16.5" customHeight="1">
      <c r="B210" s="173"/>
      <c r="C210" s="174" t="s">
        <v>337</v>
      </c>
      <c r="D210" s="174" t="s">
        <v>124</v>
      </c>
      <c r="E210" s="175" t="s">
        <v>528</v>
      </c>
      <c r="F210" s="176" t="s">
        <v>529</v>
      </c>
      <c r="G210" s="177" t="s">
        <v>252</v>
      </c>
      <c r="H210" s="178">
        <v>2</v>
      </c>
      <c r="I210" s="179"/>
      <c r="J210" s="180">
        <f>ROUND(I210*H210,2)</f>
        <v>0</v>
      </c>
      <c r="K210" s="176" t="s">
        <v>128</v>
      </c>
      <c r="L210" s="41"/>
      <c r="M210" s="181" t="s">
        <v>5</v>
      </c>
      <c r="N210" s="182" t="s">
        <v>41</v>
      </c>
      <c r="O210" s="42"/>
      <c r="P210" s="183">
        <f>O210*H210</f>
        <v>0</v>
      </c>
      <c r="Q210" s="183">
        <v>8.5999999999999998E-4</v>
      </c>
      <c r="R210" s="183">
        <f>Q210*H210</f>
        <v>1.72E-3</v>
      </c>
      <c r="S210" s="183">
        <v>0</v>
      </c>
      <c r="T210" s="184">
        <f>S210*H210</f>
        <v>0</v>
      </c>
      <c r="AR210" s="24" t="s">
        <v>129</v>
      </c>
      <c r="AT210" s="24" t="s">
        <v>124</v>
      </c>
      <c r="AU210" s="24" t="s">
        <v>80</v>
      </c>
      <c r="AY210" s="24" t="s">
        <v>122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24" t="s">
        <v>78</v>
      </c>
      <c r="BK210" s="185">
        <f>ROUND(I210*H210,2)</f>
        <v>0</v>
      </c>
      <c r="BL210" s="24" t="s">
        <v>129</v>
      </c>
      <c r="BM210" s="24" t="s">
        <v>530</v>
      </c>
    </row>
    <row r="211" spans="2:65" s="11" customFormat="1" ht="13.5">
      <c r="B211" s="186"/>
      <c r="D211" s="187" t="s">
        <v>131</v>
      </c>
      <c r="E211" s="188" t="s">
        <v>5</v>
      </c>
      <c r="F211" s="189" t="s">
        <v>80</v>
      </c>
      <c r="H211" s="190">
        <v>2</v>
      </c>
      <c r="I211" s="191"/>
      <c r="L211" s="186"/>
      <c r="M211" s="192"/>
      <c r="N211" s="193"/>
      <c r="O211" s="193"/>
      <c r="P211" s="193"/>
      <c r="Q211" s="193"/>
      <c r="R211" s="193"/>
      <c r="S211" s="193"/>
      <c r="T211" s="194"/>
      <c r="AT211" s="188" t="s">
        <v>131</v>
      </c>
      <c r="AU211" s="188" t="s">
        <v>80</v>
      </c>
      <c r="AV211" s="11" t="s">
        <v>80</v>
      </c>
      <c r="AW211" s="11" t="s">
        <v>34</v>
      </c>
      <c r="AX211" s="11" t="s">
        <v>78</v>
      </c>
      <c r="AY211" s="188" t="s">
        <v>122</v>
      </c>
    </row>
    <row r="212" spans="2:65" s="12" customFormat="1" ht="13.5">
      <c r="B212" s="195"/>
      <c r="D212" s="187" t="s">
        <v>131</v>
      </c>
      <c r="E212" s="196" t="s">
        <v>5</v>
      </c>
      <c r="F212" s="197" t="s">
        <v>420</v>
      </c>
      <c r="H212" s="196" t="s">
        <v>5</v>
      </c>
      <c r="I212" s="198"/>
      <c r="L212" s="195"/>
      <c r="M212" s="199"/>
      <c r="N212" s="200"/>
      <c r="O212" s="200"/>
      <c r="P212" s="200"/>
      <c r="Q212" s="200"/>
      <c r="R212" s="200"/>
      <c r="S212" s="200"/>
      <c r="T212" s="201"/>
      <c r="AT212" s="196" t="s">
        <v>131</v>
      </c>
      <c r="AU212" s="196" t="s">
        <v>80</v>
      </c>
      <c r="AV212" s="12" t="s">
        <v>78</v>
      </c>
      <c r="AW212" s="12" t="s">
        <v>34</v>
      </c>
      <c r="AX212" s="12" t="s">
        <v>70</v>
      </c>
      <c r="AY212" s="196" t="s">
        <v>122</v>
      </c>
    </row>
    <row r="213" spans="2:65" s="1" customFormat="1" ht="16.5" customHeight="1">
      <c r="B213" s="173"/>
      <c r="C213" s="218" t="s">
        <v>341</v>
      </c>
      <c r="D213" s="218" t="s">
        <v>205</v>
      </c>
      <c r="E213" s="219" t="s">
        <v>531</v>
      </c>
      <c r="F213" s="220" t="s">
        <v>532</v>
      </c>
      <c r="G213" s="221" t="s">
        <v>252</v>
      </c>
      <c r="H213" s="222">
        <v>2</v>
      </c>
      <c r="I213" s="223"/>
      <c r="J213" s="224">
        <f>ROUND(I213*H213,2)</f>
        <v>0</v>
      </c>
      <c r="K213" s="220" t="s">
        <v>128</v>
      </c>
      <c r="L213" s="225"/>
      <c r="M213" s="226" t="s">
        <v>5</v>
      </c>
      <c r="N213" s="227" t="s">
        <v>41</v>
      </c>
      <c r="O213" s="42"/>
      <c r="P213" s="183">
        <f>O213*H213</f>
        <v>0</v>
      </c>
      <c r="Q213" s="183">
        <v>1.6500000000000001E-2</v>
      </c>
      <c r="R213" s="183">
        <f>Q213*H213</f>
        <v>3.3000000000000002E-2</v>
      </c>
      <c r="S213" s="183">
        <v>0</v>
      </c>
      <c r="T213" s="184">
        <f>S213*H213</f>
        <v>0</v>
      </c>
      <c r="AR213" s="24" t="s">
        <v>171</v>
      </c>
      <c r="AT213" s="24" t="s">
        <v>205</v>
      </c>
      <c r="AU213" s="24" t="s">
        <v>80</v>
      </c>
      <c r="AY213" s="24" t="s">
        <v>122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4" t="s">
        <v>78</v>
      </c>
      <c r="BK213" s="185">
        <f>ROUND(I213*H213,2)</f>
        <v>0</v>
      </c>
      <c r="BL213" s="24" t="s">
        <v>129</v>
      </c>
      <c r="BM213" s="24" t="s">
        <v>533</v>
      </c>
    </row>
    <row r="214" spans="2:65" s="1" customFormat="1" ht="16.5" customHeight="1">
      <c r="B214" s="173"/>
      <c r="C214" s="218" t="s">
        <v>345</v>
      </c>
      <c r="D214" s="218" t="s">
        <v>205</v>
      </c>
      <c r="E214" s="219" t="s">
        <v>534</v>
      </c>
      <c r="F214" s="220" t="s">
        <v>535</v>
      </c>
      <c r="G214" s="221" t="s">
        <v>252</v>
      </c>
      <c r="H214" s="222">
        <v>2</v>
      </c>
      <c r="I214" s="223"/>
      <c r="J214" s="224">
        <f>ROUND(I214*H214,2)</f>
        <v>0</v>
      </c>
      <c r="K214" s="220" t="s">
        <v>5</v>
      </c>
      <c r="L214" s="225"/>
      <c r="M214" s="226" t="s">
        <v>5</v>
      </c>
      <c r="N214" s="227" t="s">
        <v>41</v>
      </c>
      <c r="O214" s="42"/>
      <c r="P214" s="183">
        <f>O214*H214</f>
        <v>0</v>
      </c>
      <c r="Q214" s="183">
        <v>4.4999999999999997E-3</v>
      </c>
      <c r="R214" s="183">
        <f>Q214*H214</f>
        <v>8.9999999999999993E-3</v>
      </c>
      <c r="S214" s="183">
        <v>0</v>
      </c>
      <c r="T214" s="184">
        <f>S214*H214</f>
        <v>0</v>
      </c>
      <c r="AR214" s="24" t="s">
        <v>171</v>
      </c>
      <c r="AT214" s="24" t="s">
        <v>205</v>
      </c>
      <c r="AU214" s="24" t="s">
        <v>80</v>
      </c>
      <c r="AY214" s="24" t="s">
        <v>122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24" t="s">
        <v>78</v>
      </c>
      <c r="BK214" s="185">
        <f>ROUND(I214*H214,2)</f>
        <v>0</v>
      </c>
      <c r="BL214" s="24" t="s">
        <v>129</v>
      </c>
      <c r="BM214" s="24" t="s">
        <v>536</v>
      </c>
    </row>
    <row r="215" spans="2:65" s="1" customFormat="1" ht="25.5" customHeight="1">
      <c r="B215" s="173"/>
      <c r="C215" s="174" t="s">
        <v>350</v>
      </c>
      <c r="D215" s="174" t="s">
        <v>124</v>
      </c>
      <c r="E215" s="175" t="s">
        <v>537</v>
      </c>
      <c r="F215" s="176" t="s">
        <v>538</v>
      </c>
      <c r="G215" s="177" t="s">
        <v>252</v>
      </c>
      <c r="H215" s="178">
        <v>1</v>
      </c>
      <c r="I215" s="179"/>
      <c r="J215" s="180">
        <f>ROUND(I215*H215,2)</f>
        <v>0</v>
      </c>
      <c r="K215" s="176" t="s">
        <v>128</v>
      </c>
      <c r="L215" s="41"/>
      <c r="M215" s="181" t="s">
        <v>5</v>
      </c>
      <c r="N215" s="182" t="s">
        <v>41</v>
      </c>
      <c r="O215" s="42"/>
      <c r="P215" s="183">
        <f>O215*H215</f>
        <v>0</v>
      </c>
      <c r="Q215" s="183">
        <v>3.4000000000000002E-4</v>
      </c>
      <c r="R215" s="183">
        <f>Q215*H215</f>
        <v>3.4000000000000002E-4</v>
      </c>
      <c r="S215" s="183">
        <v>0</v>
      </c>
      <c r="T215" s="184">
        <f>S215*H215</f>
        <v>0</v>
      </c>
      <c r="AR215" s="24" t="s">
        <v>129</v>
      </c>
      <c r="AT215" s="24" t="s">
        <v>124</v>
      </c>
      <c r="AU215" s="24" t="s">
        <v>80</v>
      </c>
      <c r="AY215" s="24" t="s">
        <v>122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24" t="s">
        <v>78</v>
      </c>
      <c r="BK215" s="185">
        <f>ROUND(I215*H215,2)</f>
        <v>0</v>
      </c>
      <c r="BL215" s="24" t="s">
        <v>129</v>
      </c>
      <c r="BM215" s="24" t="s">
        <v>539</v>
      </c>
    </row>
    <row r="216" spans="2:65" s="11" customFormat="1" ht="13.5">
      <c r="B216" s="186"/>
      <c r="D216" s="187" t="s">
        <v>131</v>
      </c>
      <c r="E216" s="188" t="s">
        <v>5</v>
      </c>
      <c r="F216" s="189" t="s">
        <v>78</v>
      </c>
      <c r="H216" s="190">
        <v>1</v>
      </c>
      <c r="I216" s="191"/>
      <c r="L216" s="186"/>
      <c r="M216" s="192"/>
      <c r="N216" s="193"/>
      <c r="O216" s="193"/>
      <c r="P216" s="193"/>
      <c r="Q216" s="193"/>
      <c r="R216" s="193"/>
      <c r="S216" s="193"/>
      <c r="T216" s="194"/>
      <c r="AT216" s="188" t="s">
        <v>131</v>
      </c>
      <c r="AU216" s="188" t="s">
        <v>80</v>
      </c>
      <c r="AV216" s="11" t="s">
        <v>80</v>
      </c>
      <c r="AW216" s="11" t="s">
        <v>34</v>
      </c>
      <c r="AX216" s="11" t="s">
        <v>78</v>
      </c>
      <c r="AY216" s="188" t="s">
        <v>122</v>
      </c>
    </row>
    <row r="217" spans="2:65" s="12" customFormat="1" ht="13.5">
      <c r="B217" s="195"/>
      <c r="D217" s="187" t="s">
        <v>131</v>
      </c>
      <c r="E217" s="196" t="s">
        <v>5</v>
      </c>
      <c r="F217" s="197" t="s">
        <v>420</v>
      </c>
      <c r="H217" s="196" t="s">
        <v>5</v>
      </c>
      <c r="I217" s="198"/>
      <c r="L217" s="195"/>
      <c r="M217" s="199"/>
      <c r="N217" s="200"/>
      <c r="O217" s="200"/>
      <c r="P217" s="200"/>
      <c r="Q217" s="200"/>
      <c r="R217" s="200"/>
      <c r="S217" s="200"/>
      <c r="T217" s="201"/>
      <c r="AT217" s="196" t="s">
        <v>131</v>
      </c>
      <c r="AU217" s="196" t="s">
        <v>80</v>
      </c>
      <c r="AV217" s="12" t="s">
        <v>78</v>
      </c>
      <c r="AW217" s="12" t="s">
        <v>34</v>
      </c>
      <c r="AX217" s="12" t="s">
        <v>70</v>
      </c>
      <c r="AY217" s="196" t="s">
        <v>122</v>
      </c>
    </row>
    <row r="218" spans="2:65" s="1" customFormat="1" ht="16.5" customHeight="1">
      <c r="B218" s="173"/>
      <c r="C218" s="218" t="s">
        <v>354</v>
      </c>
      <c r="D218" s="218" t="s">
        <v>205</v>
      </c>
      <c r="E218" s="219" t="s">
        <v>540</v>
      </c>
      <c r="F218" s="220" t="s">
        <v>541</v>
      </c>
      <c r="G218" s="221" t="s">
        <v>252</v>
      </c>
      <c r="H218" s="222">
        <v>1</v>
      </c>
      <c r="I218" s="223"/>
      <c r="J218" s="224">
        <f>ROUND(I218*H218,2)</f>
        <v>0</v>
      </c>
      <c r="K218" s="220" t="s">
        <v>5</v>
      </c>
      <c r="L218" s="225"/>
      <c r="M218" s="226" t="s">
        <v>5</v>
      </c>
      <c r="N218" s="227" t="s">
        <v>41</v>
      </c>
      <c r="O218" s="42"/>
      <c r="P218" s="183">
        <f>O218*H218</f>
        <v>0</v>
      </c>
      <c r="Q218" s="183">
        <v>2.7E-2</v>
      </c>
      <c r="R218" s="183">
        <f>Q218*H218</f>
        <v>2.7E-2</v>
      </c>
      <c r="S218" s="183">
        <v>0</v>
      </c>
      <c r="T218" s="184">
        <f>S218*H218</f>
        <v>0</v>
      </c>
      <c r="AR218" s="24" t="s">
        <v>171</v>
      </c>
      <c r="AT218" s="24" t="s">
        <v>205</v>
      </c>
      <c r="AU218" s="24" t="s">
        <v>80</v>
      </c>
      <c r="AY218" s="24" t="s">
        <v>122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24" t="s">
        <v>78</v>
      </c>
      <c r="BK218" s="185">
        <f>ROUND(I218*H218,2)</f>
        <v>0</v>
      </c>
      <c r="BL218" s="24" t="s">
        <v>129</v>
      </c>
      <c r="BM218" s="24" t="s">
        <v>542</v>
      </c>
    </row>
    <row r="219" spans="2:65" s="1" customFormat="1" ht="25.5" customHeight="1">
      <c r="B219" s="173"/>
      <c r="C219" s="174" t="s">
        <v>359</v>
      </c>
      <c r="D219" s="174" t="s">
        <v>124</v>
      </c>
      <c r="E219" s="175" t="s">
        <v>543</v>
      </c>
      <c r="F219" s="176" t="s">
        <v>544</v>
      </c>
      <c r="G219" s="177" t="s">
        <v>252</v>
      </c>
      <c r="H219" s="178">
        <v>21</v>
      </c>
      <c r="I219" s="179"/>
      <c r="J219" s="180">
        <f>ROUND(I219*H219,2)</f>
        <v>0</v>
      </c>
      <c r="K219" s="176" t="s">
        <v>128</v>
      </c>
      <c r="L219" s="41"/>
      <c r="M219" s="181" t="s">
        <v>5</v>
      </c>
      <c r="N219" s="182" t="s">
        <v>41</v>
      </c>
      <c r="O219" s="42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AR219" s="24" t="s">
        <v>129</v>
      </c>
      <c r="AT219" s="24" t="s">
        <v>124</v>
      </c>
      <c r="AU219" s="24" t="s">
        <v>80</v>
      </c>
      <c r="AY219" s="24" t="s">
        <v>122</v>
      </c>
      <c r="BE219" s="185">
        <f>IF(N219="základní",J219,0)</f>
        <v>0</v>
      </c>
      <c r="BF219" s="185">
        <f>IF(N219="snížená",J219,0)</f>
        <v>0</v>
      </c>
      <c r="BG219" s="185">
        <f>IF(N219="zákl. přenesená",J219,0)</f>
        <v>0</v>
      </c>
      <c r="BH219" s="185">
        <f>IF(N219="sníž. přenesená",J219,0)</f>
        <v>0</v>
      </c>
      <c r="BI219" s="185">
        <f>IF(N219="nulová",J219,0)</f>
        <v>0</v>
      </c>
      <c r="BJ219" s="24" t="s">
        <v>78</v>
      </c>
      <c r="BK219" s="185">
        <f>ROUND(I219*H219,2)</f>
        <v>0</v>
      </c>
      <c r="BL219" s="24" t="s">
        <v>129</v>
      </c>
      <c r="BM219" s="24" t="s">
        <v>545</v>
      </c>
    </row>
    <row r="220" spans="2:65" s="11" customFormat="1" ht="13.5">
      <c r="B220" s="186"/>
      <c r="D220" s="187" t="s">
        <v>131</v>
      </c>
      <c r="E220" s="188" t="s">
        <v>5</v>
      </c>
      <c r="F220" s="189" t="s">
        <v>10</v>
      </c>
      <c r="H220" s="190">
        <v>21</v>
      </c>
      <c r="I220" s="191"/>
      <c r="L220" s="186"/>
      <c r="M220" s="192"/>
      <c r="N220" s="193"/>
      <c r="O220" s="193"/>
      <c r="P220" s="193"/>
      <c r="Q220" s="193"/>
      <c r="R220" s="193"/>
      <c r="S220" s="193"/>
      <c r="T220" s="194"/>
      <c r="AT220" s="188" t="s">
        <v>131</v>
      </c>
      <c r="AU220" s="188" t="s">
        <v>80</v>
      </c>
      <c r="AV220" s="11" t="s">
        <v>80</v>
      </c>
      <c r="AW220" s="11" t="s">
        <v>34</v>
      </c>
      <c r="AX220" s="11" t="s">
        <v>78</v>
      </c>
      <c r="AY220" s="188" t="s">
        <v>122</v>
      </c>
    </row>
    <row r="221" spans="2:65" s="12" customFormat="1" ht="13.5">
      <c r="B221" s="195"/>
      <c r="D221" s="187" t="s">
        <v>131</v>
      </c>
      <c r="E221" s="196" t="s">
        <v>5</v>
      </c>
      <c r="F221" s="197" t="s">
        <v>420</v>
      </c>
      <c r="H221" s="196" t="s">
        <v>5</v>
      </c>
      <c r="I221" s="198"/>
      <c r="L221" s="195"/>
      <c r="M221" s="199"/>
      <c r="N221" s="200"/>
      <c r="O221" s="200"/>
      <c r="P221" s="200"/>
      <c r="Q221" s="200"/>
      <c r="R221" s="200"/>
      <c r="S221" s="200"/>
      <c r="T221" s="201"/>
      <c r="AT221" s="196" t="s">
        <v>131</v>
      </c>
      <c r="AU221" s="196" t="s">
        <v>80</v>
      </c>
      <c r="AV221" s="12" t="s">
        <v>78</v>
      </c>
      <c r="AW221" s="12" t="s">
        <v>34</v>
      </c>
      <c r="AX221" s="12" t="s">
        <v>70</v>
      </c>
      <c r="AY221" s="196" t="s">
        <v>122</v>
      </c>
    </row>
    <row r="222" spans="2:65" s="1" customFormat="1" ht="25.5" customHeight="1">
      <c r="B222" s="173"/>
      <c r="C222" s="218" t="s">
        <v>363</v>
      </c>
      <c r="D222" s="218" t="s">
        <v>205</v>
      </c>
      <c r="E222" s="219" t="s">
        <v>546</v>
      </c>
      <c r="F222" s="220" t="s">
        <v>547</v>
      </c>
      <c r="G222" s="221" t="s">
        <v>252</v>
      </c>
      <c r="H222" s="222">
        <v>21</v>
      </c>
      <c r="I222" s="223"/>
      <c r="J222" s="224">
        <f>ROUND(I222*H222,2)</f>
        <v>0</v>
      </c>
      <c r="K222" s="220" t="s">
        <v>128</v>
      </c>
      <c r="L222" s="225"/>
      <c r="M222" s="226" t="s">
        <v>5</v>
      </c>
      <c r="N222" s="227" t="s">
        <v>41</v>
      </c>
      <c r="O222" s="42"/>
      <c r="P222" s="183">
        <f>O222*H222</f>
        <v>0</v>
      </c>
      <c r="Q222" s="183">
        <v>2.5999999999999999E-3</v>
      </c>
      <c r="R222" s="183">
        <f>Q222*H222</f>
        <v>5.4599999999999996E-2</v>
      </c>
      <c r="S222" s="183">
        <v>0</v>
      </c>
      <c r="T222" s="184">
        <f>S222*H222</f>
        <v>0</v>
      </c>
      <c r="AR222" s="24" t="s">
        <v>171</v>
      </c>
      <c r="AT222" s="24" t="s">
        <v>205</v>
      </c>
      <c r="AU222" s="24" t="s">
        <v>80</v>
      </c>
      <c r="AY222" s="24" t="s">
        <v>122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4" t="s">
        <v>78</v>
      </c>
      <c r="BK222" s="185">
        <f>ROUND(I222*H222,2)</f>
        <v>0</v>
      </c>
      <c r="BL222" s="24" t="s">
        <v>129</v>
      </c>
      <c r="BM222" s="24" t="s">
        <v>548</v>
      </c>
    </row>
    <row r="223" spans="2:65" s="1" customFormat="1" ht="38.25" customHeight="1">
      <c r="B223" s="173"/>
      <c r="C223" s="174" t="s">
        <v>367</v>
      </c>
      <c r="D223" s="174" t="s">
        <v>124</v>
      </c>
      <c r="E223" s="175" t="s">
        <v>549</v>
      </c>
      <c r="F223" s="176" t="s">
        <v>550</v>
      </c>
      <c r="G223" s="177" t="s">
        <v>252</v>
      </c>
      <c r="H223" s="178">
        <v>2</v>
      </c>
      <c r="I223" s="179"/>
      <c r="J223" s="180">
        <f>ROUND(I223*H223,2)</f>
        <v>0</v>
      </c>
      <c r="K223" s="176" t="s">
        <v>128</v>
      </c>
      <c r="L223" s="41"/>
      <c r="M223" s="181" t="s">
        <v>5</v>
      </c>
      <c r="N223" s="182" t="s">
        <v>41</v>
      </c>
      <c r="O223" s="42"/>
      <c r="P223" s="183">
        <f>O223*H223</f>
        <v>0</v>
      </c>
      <c r="Q223" s="183">
        <v>2.96E-3</v>
      </c>
      <c r="R223" s="183">
        <f>Q223*H223</f>
        <v>5.9199999999999999E-3</v>
      </c>
      <c r="S223" s="183">
        <v>0</v>
      </c>
      <c r="T223" s="184">
        <f>S223*H223</f>
        <v>0</v>
      </c>
      <c r="AR223" s="24" t="s">
        <v>129</v>
      </c>
      <c r="AT223" s="24" t="s">
        <v>124</v>
      </c>
      <c r="AU223" s="24" t="s">
        <v>80</v>
      </c>
      <c r="AY223" s="24" t="s">
        <v>122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4" t="s">
        <v>78</v>
      </c>
      <c r="BK223" s="185">
        <f>ROUND(I223*H223,2)</f>
        <v>0</v>
      </c>
      <c r="BL223" s="24" t="s">
        <v>129</v>
      </c>
      <c r="BM223" s="24" t="s">
        <v>551</v>
      </c>
    </row>
    <row r="224" spans="2:65" s="11" customFormat="1" ht="13.5">
      <c r="B224" s="186"/>
      <c r="D224" s="187" t="s">
        <v>131</v>
      </c>
      <c r="E224" s="188" t="s">
        <v>5</v>
      </c>
      <c r="F224" s="189" t="s">
        <v>80</v>
      </c>
      <c r="H224" s="190">
        <v>2</v>
      </c>
      <c r="I224" s="191"/>
      <c r="L224" s="186"/>
      <c r="M224" s="192"/>
      <c r="N224" s="193"/>
      <c r="O224" s="193"/>
      <c r="P224" s="193"/>
      <c r="Q224" s="193"/>
      <c r="R224" s="193"/>
      <c r="S224" s="193"/>
      <c r="T224" s="194"/>
      <c r="AT224" s="188" t="s">
        <v>131</v>
      </c>
      <c r="AU224" s="188" t="s">
        <v>80</v>
      </c>
      <c r="AV224" s="11" t="s">
        <v>80</v>
      </c>
      <c r="AW224" s="11" t="s">
        <v>34</v>
      </c>
      <c r="AX224" s="11" t="s">
        <v>78</v>
      </c>
      <c r="AY224" s="188" t="s">
        <v>122</v>
      </c>
    </row>
    <row r="225" spans="2:65" s="12" customFormat="1" ht="13.5">
      <c r="B225" s="195"/>
      <c r="D225" s="187" t="s">
        <v>131</v>
      </c>
      <c r="E225" s="196" t="s">
        <v>5</v>
      </c>
      <c r="F225" s="197" t="s">
        <v>420</v>
      </c>
      <c r="H225" s="196" t="s">
        <v>5</v>
      </c>
      <c r="I225" s="198"/>
      <c r="L225" s="195"/>
      <c r="M225" s="199"/>
      <c r="N225" s="200"/>
      <c r="O225" s="200"/>
      <c r="P225" s="200"/>
      <c r="Q225" s="200"/>
      <c r="R225" s="200"/>
      <c r="S225" s="200"/>
      <c r="T225" s="201"/>
      <c r="AT225" s="196" t="s">
        <v>131</v>
      </c>
      <c r="AU225" s="196" t="s">
        <v>80</v>
      </c>
      <c r="AV225" s="12" t="s">
        <v>78</v>
      </c>
      <c r="AW225" s="12" t="s">
        <v>34</v>
      </c>
      <c r="AX225" s="12" t="s">
        <v>70</v>
      </c>
      <c r="AY225" s="196" t="s">
        <v>122</v>
      </c>
    </row>
    <row r="226" spans="2:65" s="1" customFormat="1" ht="16.5" customHeight="1">
      <c r="B226" s="173"/>
      <c r="C226" s="218" t="s">
        <v>371</v>
      </c>
      <c r="D226" s="218" t="s">
        <v>205</v>
      </c>
      <c r="E226" s="219" t="s">
        <v>552</v>
      </c>
      <c r="F226" s="220" t="s">
        <v>553</v>
      </c>
      <c r="G226" s="221" t="s">
        <v>252</v>
      </c>
      <c r="H226" s="222">
        <v>2</v>
      </c>
      <c r="I226" s="223"/>
      <c r="J226" s="224">
        <f>ROUND(I226*H226,2)</f>
        <v>0</v>
      </c>
      <c r="K226" s="220" t="s">
        <v>5</v>
      </c>
      <c r="L226" s="225"/>
      <c r="M226" s="226" t="s">
        <v>5</v>
      </c>
      <c r="N226" s="227" t="s">
        <v>41</v>
      </c>
      <c r="O226" s="42"/>
      <c r="P226" s="183">
        <f>O226*H226</f>
        <v>0</v>
      </c>
      <c r="Q226" s="183">
        <v>3.6999999999999998E-2</v>
      </c>
      <c r="R226" s="183">
        <f>Q226*H226</f>
        <v>7.3999999999999996E-2</v>
      </c>
      <c r="S226" s="183">
        <v>0</v>
      </c>
      <c r="T226" s="184">
        <f>S226*H226</f>
        <v>0</v>
      </c>
      <c r="AR226" s="24" t="s">
        <v>171</v>
      </c>
      <c r="AT226" s="24" t="s">
        <v>205</v>
      </c>
      <c r="AU226" s="24" t="s">
        <v>80</v>
      </c>
      <c r="AY226" s="24" t="s">
        <v>122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24" t="s">
        <v>78</v>
      </c>
      <c r="BK226" s="185">
        <f>ROUND(I226*H226,2)</f>
        <v>0</v>
      </c>
      <c r="BL226" s="24" t="s">
        <v>129</v>
      </c>
      <c r="BM226" s="24" t="s">
        <v>554</v>
      </c>
    </row>
    <row r="227" spans="2:65" s="1" customFormat="1" ht="16.5" customHeight="1">
      <c r="B227" s="173"/>
      <c r="C227" s="218" t="s">
        <v>375</v>
      </c>
      <c r="D227" s="218" t="s">
        <v>205</v>
      </c>
      <c r="E227" s="219" t="s">
        <v>555</v>
      </c>
      <c r="F227" s="220" t="s">
        <v>556</v>
      </c>
      <c r="G227" s="221" t="s">
        <v>252</v>
      </c>
      <c r="H227" s="222">
        <v>2</v>
      </c>
      <c r="I227" s="223"/>
      <c r="J227" s="224">
        <f>ROUND(I227*H227,2)</f>
        <v>0</v>
      </c>
      <c r="K227" s="220" t="s">
        <v>5</v>
      </c>
      <c r="L227" s="225"/>
      <c r="M227" s="226" t="s">
        <v>5</v>
      </c>
      <c r="N227" s="227" t="s">
        <v>41</v>
      </c>
      <c r="O227" s="42"/>
      <c r="P227" s="183">
        <f>O227*H227</f>
        <v>0</v>
      </c>
      <c r="Q227" s="183">
        <v>4.0000000000000001E-3</v>
      </c>
      <c r="R227" s="183">
        <f>Q227*H227</f>
        <v>8.0000000000000002E-3</v>
      </c>
      <c r="S227" s="183">
        <v>0</v>
      </c>
      <c r="T227" s="184">
        <f>S227*H227</f>
        <v>0</v>
      </c>
      <c r="AR227" s="24" t="s">
        <v>171</v>
      </c>
      <c r="AT227" s="24" t="s">
        <v>205</v>
      </c>
      <c r="AU227" s="24" t="s">
        <v>80</v>
      </c>
      <c r="AY227" s="24" t="s">
        <v>122</v>
      </c>
      <c r="BE227" s="185">
        <f>IF(N227="základní",J227,0)</f>
        <v>0</v>
      </c>
      <c r="BF227" s="185">
        <f>IF(N227="snížená",J227,0)</f>
        <v>0</v>
      </c>
      <c r="BG227" s="185">
        <f>IF(N227="zákl. přenesená",J227,0)</f>
        <v>0</v>
      </c>
      <c r="BH227" s="185">
        <f>IF(N227="sníž. přenesená",J227,0)</f>
        <v>0</v>
      </c>
      <c r="BI227" s="185">
        <f>IF(N227="nulová",J227,0)</f>
        <v>0</v>
      </c>
      <c r="BJ227" s="24" t="s">
        <v>78</v>
      </c>
      <c r="BK227" s="185">
        <f>ROUND(I227*H227,2)</f>
        <v>0</v>
      </c>
      <c r="BL227" s="24" t="s">
        <v>129</v>
      </c>
      <c r="BM227" s="24" t="s">
        <v>557</v>
      </c>
    </row>
    <row r="228" spans="2:65" s="1" customFormat="1" ht="16.5" customHeight="1">
      <c r="B228" s="173"/>
      <c r="C228" s="174" t="s">
        <v>381</v>
      </c>
      <c r="D228" s="174" t="s">
        <v>124</v>
      </c>
      <c r="E228" s="175" t="s">
        <v>558</v>
      </c>
      <c r="F228" s="176" t="s">
        <v>559</v>
      </c>
      <c r="G228" s="177" t="s">
        <v>239</v>
      </c>
      <c r="H228" s="178">
        <v>103</v>
      </c>
      <c r="I228" s="179"/>
      <c r="J228" s="180">
        <f>ROUND(I228*H228,2)</f>
        <v>0</v>
      </c>
      <c r="K228" s="176" t="s">
        <v>5</v>
      </c>
      <c r="L228" s="41"/>
      <c r="M228" s="181" t="s">
        <v>5</v>
      </c>
      <c r="N228" s="182" t="s">
        <v>41</v>
      </c>
      <c r="O228" s="42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AR228" s="24" t="s">
        <v>129</v>
      </c>
      <c r="AT228" s="24" t="s">
        <v>124</v>
      </c>
      <c r="AU228" s="24" t="s">
        <v>80</v>
      </c>
      <c r="AY228" s="24" t="s">
        <v>122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4" t="s">
        <v>78</v>
      </c>
      <c r="BK228" s="185">
        <f>ROUND(I228*H228,2)</f>
        <v>0</v>
      </c>
      <c r="BL228" s="24" t="s">
        <v>129</v>
      </c>
      <c r="BM228" s="24" t="s">
        <v>560</v>
      </c>
    </row>
    <row r="229" spans="2:65" s="11" customFormat="1" ht="13.5">
      <c r="B229" s="186"/>
      <c r="D229" s="187" t="s">
        <v>131</v>
      </c>
      <c r="E229" s="188" t="s">
        <v>5</v>
      </c>
      <c r="F229" s="189" t="s">
        <v>494</v>
      </c>
      <c r="H229" s="190">
        <v>103</v>
      </c>
      <c r="I229" s="191"/>
      <c r="L229" s="186"/>
      <c r="M229" s="192"/>
      <c r="N229" s="193"/>
      <c r="O229" s="193"/>
      <c r="P229" s="193"/>
      <c r="Q229" s="193"/>
      <c r="R229" s="193"/>
      <c r="S229" s="193"/>
      <c r="T229" s="194"/>
      <c r="AT229" s="188" t="s">
        <v>131</v>
      </c>
      <c r="AU229" s="188" t="s">
        <v>80</v>
      </c>
      <c r="AV229" s="11" t="s">
        <v>80</v>
      </c>
      <c r="AW229" s="11" t="s">
        <v>34</v>
      </c>
      <c r="AX229" s="11" t="s">
        <v>78</v>
      </c>
      <c r="AY229" s="188" t="s">
        <v>122</v>
      </c>
    </row>
    <row r="230" spans="2:65" s="12" customFormat="1" ht="13.5">
      <c r="B230" s="195"/>
      <c r="D230" s="187" t="s">
        <v>131</v>
      </c>
      <c r="E230" s="196" t="s">
        <v>5</v>
      </c>
      <c r="F230" s="197" t="s">
        <v>420</v>
      </c>
      <c r="H230" s="196" t="s">
        <v>5</v>
      </c>
      <c r="I230" s="198"/>
      <c r="L230" s="195"/>
      <c r="M230" s="199"/>
      <c r="N230" s="200"/>
      <c r="O230" s="200"/>
      <c r="P230" s="200"/>
      <c r="Q230" s="200"/>
      <c r="R230" s="200"/>
      <c r="S230" s="200"/>
      <c r="T230" s="201"/>
      <c r="AT230" s="196" t="s">
        <v>131</v>
      </c>
      <c r="AU230" s="196" t="s">
        <v>80</v>
      </c>
      <c r="AV230" s="12" t="s">
        <v>78</v>
      </c>
      <c r="AW230" s="12" t="s">
        <v>34</v>
      </c>
      <c r="AX230" s="12" t="s">
        <v>70</v>
      </c>
      <c r="AY230" s="196" t="s">
        <v>122</v>
      </c>
    </row>
    <row r="231" spans="2:65" s="1" customFormat="1" ht="16.5" customHeight="1">
      <c r="B231" s="173"/>
      <c r="C231" s="174" t="s">
        <v>385</v>
      </c>
      <c r="D231" s="174" t="s">
        <v>124</v>
      </c>
      <c r="E231" s="175" t="s">
        <v>561</v>
      </c>
      <c r="F231" s="176" t="s">
        <v>562</v>
      </c>
      <c r="G231" s="177" t="s">
        <v>239</v>
      </c>
      <c r="H231" s="178">
        <v>103</v>
      </c>
      <c r="I231" s="179"/>
      <c r="J231" s="180">
        <f>ROUND(I231*H231,2)</f>
        <v>0</v>
      </c>
      <c r="K231" s="176" t="s">
        <v>128</v>
      </c>
      <c r="L231" s="41"/>
      <c r="M231" s="181" t="s">
        <v>5</v>
      </c>
      <c r="N231" s="182" t="s">
        <v>41</v>
      </c>
      <c r="O231" s="42"/>
      <c r="P231" s="183">
        <f>O231*H231</f>
        <v>0</v>
      </c>
      <c r="Q231" s="183">
        <v>0</v>
      </c>
      <c r="R231" s="183">
        <f>Q231*H231</f>
        <v>0</v>
      </c>
      <c r="S231" s="183">
        <v>0</v>
      </c>
      <c r="T231" s="184">
        <f>S231*H231</f>
        <v>0</v>
      </c>
      <c r="AR231" s="24" t="s">
        <v>129</v>
      </c>
      <c r="AT231" s="24" t="s">
        <v>124</v>
      </c>
      <c r="AU231" s="24" t="s">
        <v>80</v>
      </c>
      <c r="AY231" s="24" t="s">
        <v>122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24" t="s">
        <v>78</v>
      </c>
      <c r="BK231" s="185">
        <f>ROUND(I231*H231,2)</f>
        <v>0</v>
      </c>
      <c r="BL231" s="24" t="s">
        <v>129</v>
      </c>
      <c r="BM231" s="24" t="s">
        <v>563</v>
      </c>
    </row>
    <row r="232" spans="2:65" s="11" customFormat="1" ht="13.5">
      <c r="B232" s="186"/>
      <c r="D232" s="187" t="s">
        <v>131</v>
      </c>
      <c r="E232" s="188" t="s">
        <v>5</v>
      </c>
      <c r="F232" s="189" t="s">
        <v>494</v>
      </c>
      <c r="H232" s="190">
        <v>103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88" t="s">
        <v>131</v>
      </c>
      <c r="AU232" s="188" t="s">
        <v>80</v>
      </c>
      <c r="AV232" s="11" t="s">
        <v>80</v>
      </c>
      <c r="AW232" s="11" t="s">
        <v>34</v>
      </c>
      <c r="AX232" s="11" t="s">
        <v>78</v>
      </c>
      <c r="AY232" s="188" t="s">
        <v>122</v>
      </c>
    </row>
    <row r="233" spans="2:65" s="12" customFormat="1" ht="13.5">
      <c r="B233" s="195"/>
      <c r="D233" s="187" t="s">
        <v>131</v>
      </c>
      <c r="E233" s="196" t="s">
        <v>5</v>
      </c>
      <c r="F233" s="197" t="s">
        <v>420</v>
      </c>
      <c r="H233" s="196" t="s">
        <v>5</v>
      </c>
      <c r="I233" s="198"/>
      <c r="L233" s="195"/>
      <c r="M233" s="199"/>
      <c r="N233" s="200"/>
      <c r="O233" s="200"/>
      <c r="P233" s="200"/>
      <c r="Q233" s="200"/>
      <c r="R233" s="200"/>
      <c r="S233" s="200"/>
      <c r="T233" s="201"/>
      <c r="AT233" s="196" t="s">
        <v>131</v>
      </c>
      <c r="AU233" s="196" t="s">
        <v>80</v>
      </c>
      <c r="AV233" s="12" t="s">
        <v>78</v>
      </c>
      <c r="AW233" s="12" t="s">
        <v>34</v>
      </c>
      <c r="AX233" s="12" t="s">
        <v>70</v>
      </c>
      <c r="AY233" s="196" t="s">
        <v>122</v>
      </c>
    </row>
    <row r="234" spans="2:65" s="1" customFormat="1" ht="16.5" customHeight="1">
      <c r="B234" s="173"/>
      <c r="C234" s="174" t="s">
        <v>390</v>
      </c>
      <c r="D234" s="174" t="s">
        <v>124</v>
      </c>
      <c r="E234" s="175" t="s">
        <v>564</v>
      </c>
      <c r="F234" s="176" t="s">
        <v>565</v>
      </c>
      <c r="G234" s="177" t="s">
        <v>239</v>
      </c>
      <c r="H234" s="178">
        <v>198</v>
      </c>
      <c r="I234" s="179"/>
      <c r="J234" s="180">
        <f>ROUND(I234*H234,2)</f>
        <v>0</v>
      </c>
      <c r="K234" s="176" t="s">
        <v>128</v>
      </c>
      <c r="L234" s="41"/>
      <c r="M234" s="181" t="s">
        <v>5</v>
      </c>
      <c r="N234" s="182" t="s">
        <v>41</v>
      </c>
      <c r="O234" s="42"/>
      <c r="P234" s="183">
        <f>O234*H234</f>
        <v>0</v>
      </c>
      <c r="Q234" s="183">
        <v>0</v>
      </c>
      <c r="R234" s="183">
        <f>Q234*H234</f>
        <v>0</v>
      </c>
      <c r="S234" s="183">
        <v>0</v>
      </c>
      <c r="T234" s="184">
        <f>S234*H234</f>
        <v>0</v>
      </c>
      <c r="AR234" s="24" t="s">
        <v>129</v>
      </c>
      <c r="AT234" s="24" t="s">
        <v>124</v>
      </c>
      <c r="AU234" s="24" t="s">
        <v>80</v>
      </c>
      <c r="AY234" s="24" t="s">
        <v>122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24" t="s">
        <v>78</v>
      </c>
      <c r="BK234" s="185">
        <f>ROUND(I234*H234,2)</f>
        <v>0</v>
      </c>
      <c r="BL234" s="24" t="s">
        <v>129</v>
      </c>
      <c r="BM234" s="24" t="s">
        <v>566</v>
      </c>
    </row>
    <row r="235" spans="2:65" s="1" customFormat="1" ht="16.5" customHeight="1">
      <c r="B235" s="173"/>
      <c r="C235" s="174" t="s">
        <v>394</v>
      </c>
      <c r="D235" s="174" t="s">
        <v>124</v>
      </c>
      <c r="E235" s="175" t="s">
        <v>567</v>
      </c>
      <c r="F235" s="176" t="s">
        <v>568</v>
      </c>
      <c r="G235" s="177" t="s">
        <v>239</v>
      </c>
      <c r="H235" s="178">
        <v>198</v>
      </c>
      <c r="I235" s="179"/>
      <c r="J235" s="180">
        <f>ROUND(I235*H235,2)</f>
        <v>0</v>
      </c>
      <c r="K235" s="176" t="s">
        <v>5</v>
      </c>
      <c r="L235" s="41"/>
      <c r="M235" s="181" t="s">
        <v>5</v>
      </c>
      <c r="N235" s="182" t="s">
        <v>41</v>
      </c>
      <c r="O235" s="42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24" t="s">
        <v>129</v>
      </c>
      <c r="AT235" s="24" t="s">
        <v>124</v>
      </c>
      <c r="AU235" s="24" t="s">
        <v>80</v>
      </c>
      <c r="AY235" s="24" t="s">
        <v>122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4" t="s">
        <v>78</v>
      </c>
      <c r="BK235" s="185">
        <f>ROUND(I235*H235,2)</f>
        <v>0</v>
      </c>
      <c r="BL235" s="24" t="s">
        <v>129</v>
      </c>
      <c r="BM235" s="24" t="s">
        <v>569</v>
      </c>
    </row>
    <row r="236" spans="2:65" s="11" customFormat="1" ht="13.5">
      <c r="B236" s="186"/>
      <c r="D236" s="187" t="s">
        <v>131</v>
      </c>
      <c r="E236" s="188" t="s">
        <v>5</v>
      </c>
      <c r="F236" s="189" t="s">
        <v>570</v>
      </c>
      <c r="H236" s="190">
        <v>198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88" t="s">
        <v>131</v>
      </c>
      <c r="AU236" s="188" t="s">
        <v>80</v>
      </c>
      <c r="AV236" s="11" t="s">
        <v>80</v>
      </c>
      <c r="AW236" s="11" t="s">
        <v>34</v>
      </c>
      <c r="AX236" s="11" t="s">
        <v>78</v>
      </c>
      <c r="AY236" s="188" t="s">
        <v>122</v>
      </c>
    </row>
    <row r="237" spans="2:65" s="1" customFormat="1" ht="25.5" customHeight="1">
      <c r="B237" s="173"/>
      <c r="C237" s="174" t="s">
        <v>400</v>
      </c>
      <c r="D237" s="174" t="s">
        <v>124</v>
      </c>
      <c r="E237" s="175" t="s">
        <v>571</v>
      </c>
      <c r="F237" s="176" t="s">
        <v>572</v>
      </c>
      <c r="G237" s="177" t="s">
        <v>357</v>
      </c>
      <c r="H237" s="178">
        <v>1</v>
      </c>
      <c r="I237" s="179"/>
      <c r="J237" s="180">
        <f>ROUND(I237*H237,2)</f>
        <v>0</v>
      </c>
      <c r="K237" s="176" t="s">
        <v>5</v>
      </c>
      <c r="L237" s="41"/>
      <c r="M237" s="181" t="s">
        <v>5</v>
      </c>
      <c r="N237" s="182" t="s">
        <v>41</v>
      </c>
      <c r="O237" s="42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AR237" s="24" t="s">
        <v>129</v>
      </c>
      <c r="AT237" s="24" t="s">
        <v>124</v>
      </c>
      <c r="AU237" s="24" t="s">
        <v>80</v>
      </c>
      <c r="AY237" s="24" t="s">
        <v>122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24" t="s">
        <v>78</v>
      </c>
      <c r="BK237" s="185">
        <f>ROUND(I237*H237,2)</f>
        <v>0</v>
      </c>
      <c r="BL237" s="24" t="s">
        <v>129</v>
      </c>
      <c r="BM237" s="24" t="s">
        <v>573</v>
      </c>
    </row>
    <row r="238" spans="2:65" s="1" customFormat="1" ht="16.5" customHeight="1">
      <c r="B238" s="173"/>
      <c r="C238" s="174" t="s">
        <v>574</v>
      </c>
      <c r="D238" s="174" t="s">
        <v>124</v>
      </c>
      <c r="E238" s="175" t="s">
        <v>575</v>
      </c>
      <c r="F238" s="176" t="s">
        <v>576</v>
      </c>
      <c r="G238" s="177" t="s">
        <v>357</v>
      </c>
      <c r="H238" s="178">
        <v>1</v>
      </c>
      <c r="I238" s="179"/>
      <c r="J238" s="180">
        <f>ROUND(I238*H238,2)</f>
        <v>0</v>
      </c>
      <c r="K238" s="176" t="s">
        <v>5</v>
      </c>
      <c r="L238" s="41"/>
      <c r="M238" s="181" t="s">
        <v>5</v>
      </c>
      <c r="N238" s="182" t="s">
        <v>41</v>
      </c>
      <c r="O238" s="42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AR238" s="24" t="s">
        <v>129</v>
      </c>
      <c r="AT238" s="24" t="s">
        <v>124</v>
      </c>
      <c r="AU238" s="24" t="s">
        <v>80</v>
      </c>
      <c r="AY238" s="24" t="s">
        <v>122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24" t="s">
        <v>78</v>
      </c>
      <c r="BK238" s="185">
        <f>ROUND(I238*H238,2)</f>
        <v>0</v>
      </c>
      <c r="BL238" s="24" t="s">
        <v>129</v>
      </c>
      <c r="BM238" s="24" t="s">
        <v>577</v>
      </c>
    </row>
    <row r="239" spans="2:65" s="1" customFormat="1" ht="16.5" customHeight="1">
      <c r="B239" s="173"/>
      <c r="C239" s="174" t="s">
        <v>578</v>
      </c>
      <c r="D239" s="174" t="s">
        <v>124</v>
      </c>
      <c r="E239" s="175" t="s">
        <v>579</v>
      </c>
      <c r="F239" s="176" t="s">
        <v>580</v>
      </c>
      <c r="G239" s="177" t="s">
        <v>252</v>
      </c>
      <c r="H239" s="178">
        <v>25</v>
      </c>
      <c r="I239" s="179"/>
      <c r="J239" s="180">
        <f>ROUND(I239*H239,2)</f>
        <v>0</v>
      </c>
      <c r="K239" s="176" t="s">
        <v>128</v>
      </c>
      <c r="L239" s="41"/>
      <c r="M239" s="181" t="s">
        <v>5</v>
      </c>
      <c r="N239" s="182" t="s">
        <v>41</v>
      </c>
      <c r="O239" s="42"/>
      <c r="P239" s="183">
        <f>O239*H239</f>
        <v>0</v>
      </c>
      <c r="Q239" s="183">
        <v>0.12303</v>
      </c>
      <c r="R239" s="183">
        <f>Q239*H239</f>
        <v>3.0757500000000002</v>
      </c>
      <c r="S239" s="183">
        <v>0</v>
      </c>
      <c r="T239" s="184">
        <f>S239*H239</f>
        <v>0</v>
      </c>
      <c r="AR239" s="24" t="s">
        <v>129</v>
      </c>
      <c r="AT239" s="24" t="s">
        <v>124</v>
      </c>
      <c r="AU239" s="24" t="s">
        <v>80</v>
      </c>
      <c r="AY239" s="24" t="s">
        <v>122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4" t="s">
        <v>78</v>
      </c>
      <c r="BK239" s="185">
        <f>ROUND(I239*H239,2)</f>
        <v>0</v>
      </c>
      <c r="BL239" s="24" t="s">
        <v>129</v>
      </c>
      <c r="BM239" s="24" t="s">
        <v>581</v>
      </c>
    </row>
    <row r="240" spans="2:65" s="11" customFormat="1" ht="13.5">
      <c r="B240" s="186"/>
      <c r="D240" s="187" t="s">
        <v>131</v>
      </c>
      <c r="E240" s="188" t="s">
        <v>5</v>
      </c>
      <c r="F240" s="189" t="s">
        <v>263</v>
      </c>
      <c r="H240" s="190">
        <v>25</v>
      </c>
      <c r="I240" s="191"/>
      <c r="L240" s="186"/>
      <c r="M240" s="192"/>
      <c r="N240" s="193"/>
      <c r="O240" s="193"/>
      <c r="P240" s="193"/>
      <c r="Q240" s="193"/>
      <c r="R240" s="193"/>
      <c r="S240" s="193"/>
      <c r="T240" s="194"/>
      <c r="AT240" s="188" t="s">
        <v>131</v>
      </c>
      <c r="AU240" s="188" t="s">
        <v>80</v>
      </c>
      <c r="AV240" s="11" t="s">
        <v>80</v>
      </c>
      <c r="AW240" s="11" t="s">
        <v>34</v>
      </c>
      <c r="AX240" s="11" t="s">
        <v>78</v>
      </c>
      <c r="AY240" s="188" t="s">
        <v>122</v>
      </c>
    </row>
    <row r="241" spans="2:65" s="12" customFormat="1" ht="13.5">
      <c r="B241" s="195"/>
      <c r="D241" s="187" t="s">
        <v>131</v>
      </c>
      <c r="E241" s="196" t="s">
        <v>5</v>
      </c>
      <c r="F241" s="197" t="s">
        <v>420</v>
      </c>
      <c r="H241" s="196" t="s">
        <v>5</v>
      </c>
      <c r="I241" s="198"/>
      <c r="L241" s="195"/>
      <c r="M241" s="199"/>
      <c r="N241" s="200"/>
      <c r="O241" s="200"/>
      <c r="P241" s="200"/>
      <c r="Q241" s="200"/>
      <c r="R241" s="200"/>
      <c r="S241" s="200"/>
      <c r="T241" s="201"/>
      <c r="AT241" s="196" t="s">
        <v>131</v>
      </c>
      <c r="AU241" s="196" t="s">
        <v>80</v>
      </c>
      <c r="AV241" s="12" t="s">
        <v>78</v>
      </c>
      <c r="AW241" s="12" t="s">
        <v>34</v>
      </c>
      <c r="AX241" s="12" t="s">
        <v>70</v>
      </c>
      <c r="AY241" s="196" t="s">
        <v>122</v>
      </c>
    </row>
    <row r="242" spans="2:65" s="1" customFormat="1" ht="25.5" customHeight="1">
      <c r="B242" s="173"/>
      <c r="C242" s="218" t="s">
        <v>582</v>
      </c>
      <c r="D242" s="218" t="s">
        <v>205</v>
      </c>
      <c r="E242" s="219" t="s">
        <v>583</v>
      </c>
      <c r="F242" s="220" t="s">
        <v>584</v>
      </c>
      <c r="G242" s="221" t="s">
        <v>252</v>
      </c>
      <c r="H242" s="222">
        <v>25</v>
      </c>
      <c r="I242" s="223"/>
      <c r="J242" s="224">
        <f>ROUND(I242*H242,2)</f>
        <v>0</v>
      </c>
      <c r="K242" s="220" t="s">
        <v>5</v>
      </c>
      <c r="L242" s="225"/>
      <c r="M242" s="226" t="s">
        <v>5</v>
      </c>
      <c r="N242" s="227" t="s">
        <v>41</v>
      </c>
      <c r="O242" s="42"/>
      <c r="P242" s="183">
        <f>O242*H242</f>
        <v>0</v>
      </c>
      <c r="Q242" s="183">
        <v>1.3299999999999999E-2</v>
      </c>
      <c r="R242" s="183">
        <f>Q242*H242</f>
        <v>0.33249999999999996</v>
      </c>
      <c r="S242" s="183">
        <v>0</v>
      </c>
      <c r="T242" s="184">
        <f>S242*H242</f>
        <v>0</v>
      </c>
      <c r="AR242" s="24" t="s">
        <v>171</v>
      </c>
      <c r="AT242" s="24" t="s">
        <v>205</v>
      </c>
      <c r="AU242" s="24" t="s">
        <v>80</v>
      </c>
      <c r="AY242" s="24" t="s">
        <v>122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4" t="s">
        <v>78</v>
      </c>
      <c r="BK242" s="185">
        <f>ROUND(I242*H242,2)</f>
        <v>0</v>
      </c>
      <c r="BL242" s="24" t="s">
        <v>129</v>
      </c>
      <c r="BM242" s="24" t="s">
        <v>585</v>
      </c>
    </row>
    <row r="243" spans="2:65" s="1" customFormat="1" ht="16.5" customHeight="1">
      <c r="B243" s="173"/>
      <c r="C243" s="174" t="s">
        <v>586</v>
      </c>
      <c r="D243" s="174" t="s">
        <v>124</v>
      </c>
      <c r="E243" s="175" t="s">
        <v>587</v>
      </c>
      <c r="F243" s="176" t="s">
        <v>588</v>
      </c>
      <c r="G243" s="177" t="s">
        <v>252</v>
      </c>
      <c r="H243" s="178">
        <v>1</v>
      </c>
      <c r="I243" s="179"/>
      <c r="J243" s="180">
        <f>ROUND(I243*H243,2)</f>
        <v>0</v>
      </c>
      <c r="K243" s="176" t="s">
        <v>128</v>
      </c>
      <c r="L243" s="41"/>
      <c r="M243" s="181" t="s">
        <v>5</v>
      </c>
      <c r="N243" s="182" t="s">
        <v>41</v>
      </c>
      <c r="O243" s="42"/>
      <c r="P243" s="183">
        <f>O243*H243</f>
        <v>0</v>
      </c>
      <c r="Q243" s="183">
        <v>0.32906000000000002</v>
      </c>
      <c r="R243" s="183">
        <f>Q243*H243</f>
        <v>0.32906000000000002</v>
      </c>
      <c r="S243" s="183">
        <v>0</v>
      </c>
      <c r="T243" s="184">
        <f>S243*H243</f>
        <v>0</v>
      </c>
      <c r="AR243" s="24" t="s">
        <v>129</v>
      </c>
      <c r="AT243" s="24" t="s">
        <v>124</v>
      </c>
      <c r="AU243" s="24" t="s">
        <v>80</v>
      </c>
      <c r="AY243" s="24" t="s">
        <v>122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24" t="s">
        <v>78</v>
      </c>
      <c r="BK243" s="185">
        <f>ROUND(I243*H243,2)</f>
        <v>0</v>
      </c>
      <c r="BL243" s="24" t="s">
        <v>129</v>
      </c>
      <c r="BM243" s="24" t="s">
        <v>589</v>
      </c>
    </row>
    <row r="244" spans="2:65" s="11" customFormat="1" ht="13.5">
      <c r="B244" s="186"/>
      <c r="D244" s="187" t="s">
        <v>131</v>
      </c>
      <c r="E244" s="188" t="s">
        <v>5</v>
      </c>
      <c r="F244" s="189" t="s">
        <v>78</v>
      </c>
      <c r="H244" s="190">
        <v>1</v>
      </c>
      <c r="I244" s="191"/>
      <c r="L244" s="186"/>
      <c r="M244" s="192"/>
      <c r="N244" s="193"/>
      <c r="O244" s="193"/>
      <c r="P244" s="193"/>
      <c r="Q244" s="193"/>
      <c r="R244" s="193"/>
      <c r="S244" s="193"/>
      <c r="T244" s="194"/>
      <c r="AT244" s="188" t="s">
        <v>131</v>
      </c>
      <c r="AU244" s="188" t="s">
        <v>80</v>
      </c>
      <c r="AV244" s="11" t="s">
        <v>80</v>
      </c>
      <c r="AW244" s="11" t="s">
        <v>34</v>
      </c>
      <c r="AX244" s="11" t="s">
        <v>78</v>
      </c>
      <c r="AY244" s="188" t="s">
        <v>122</v>
      </c>
    </row>
    <row r="245" spans="2:65" s="12" customFormat="1" ht="13.5">
      <c r="B245" s="195"/>
      <c r="D245" s="187" t="s">
        <v>131</v>
      </c>
      <c r="E245" s="196" t="s">
        <v>5</v>
      </c>
      <c r="F245" s="197" t="s">
        <v>420</v>
      </c>
      <c r="H245" s="196" t="s">
        <v>5</v>
      </c>
      <c r="I245" s="198"/>
      <c r="L245" s="195"/>
      <c r="M245" s="199"/>
      <c r="N245" s="200"/>
      <c r="O245" s="200"/>
      <c r="P245" s="200"/>
      <c r="Q245" s="200"/>
      <c r="R245" s="200"/>
      <c r="S245" s="200"/>
      <c r="T245" s="201"/>
      <c r="AT245" s="196" t="s">
        <v>131</v>
      </c>
      <c r="AU245" s="196" t="s">
        <v>80</v>
      </c>
      <c r="AV245" s="12" t="s">
        <v>78</v>
      </c>
      <c r="AW245" s="12" t="s">
        <v>34</v>
      </c>
      <c r="AX245" s="12" t="s">
        <v>70</v>
      </c>
      <c r="AY245" s="196" t="s">
        <v>122</v>
      </c>
    </row>
    <row r="246" spans="2:65" s="1" customFormat="1" ht="16.5" customHeight="1">
      <c r="B246" s="173"/>
      <c r="C246" s="218" t="s">
        <v>590</v>
      </c>
      <c r="D246" s="218" t="s">
        <v>205</v>
      </c>
      <c r="E246" s="219" t="s">
        <v>591</v>
      </c>
      <c r="F246" s="220" t="s">
        <v>592</v>
      </c>
      <c r="G246" s="221" t="s">
        <v>252</v>
      </c>
      <c r="H246" s="222">
        <v>1</v>
      </c>
      <c r="I246" s="223"/>
      <c r="J246" s="224">
        <f>ROUND(I246*H246,2)</f>
        <v>0</v>
      </c>
      <c r="K246" s="220" t="s">
        <v>5</v>
      </c>
      <c r="L246" s="225"/>
      <c r="M246" s="226" t="s">
        <v>5</v>
      </c>
      <c r="N246" s="227" t="s">
        <v>41</v>
      </c>
      <c r="O246" s="42"/>
      <c r="P246" s="183">
        <f>O246*H246</f>
        <v>0</v>
      </c>
      <c r="Q246" s="183">
        <v>2.9499999999999998E-2</v>
      </c>
      <c r="R246" s="183">
        <f>Q246*H246</f>
        <v>2.9499999999999998E-2</v>
      </c>
      <c r="S246" s="183">
        <v>0</v>
      </c>
      <c r="T246" s="184">
        <f>S246*H246</f>
        <v>0</v>
      </c>
      <c r="AR246" s="24" t="s">
        <v>171</v>
      </c>
      <c r="AT246" s="24" t="s">
        <v>205</v>
      </c>
      <c r="AU246" s="24" t="s">
        <v>80</v>
      </c>
      <c r="AY246" s="24" t="s">
        <v>122</v>
      </c>
      <c r="BE246" s="185">
        <f>IF(N246="základní",J246,0)</f>
        <v>0</v>
      </c>
      <c r="BF246" s="185">
        <f>IF(N246="snížená",J246,0)</f>
        <v>0</v>
      </c>
      <c r="BG246" s="185">
        <f>IF(N246="zákl. přenesená",J246,0)</f>
        <v>0</v>
      </c>
      <c r="BH246" s="185">
        <f>IF(N246="sníž. přenesená",J246,0)</f>
        <v>0</v>
      </c>
      <c r="BI246" s="185">
        <f>IF(N246="nulová",J246,0)</f>
        <v>0</v>
      </c>
      <c r="BJ246" s="24" t="s">
        <v>78</v>
      </c>
      <c r="BK246" s="185">
        <f>ROUND(I246*H246,2)</f>
        <v>0</v>
      </c>
      <c r="BL246" s="24" t="s">
        <v>129</v>
      </c>
      <c r="BM246" s="24" t="s">
        <v>593</v>
      </c>
    </row>
    <row r="247" spans="2:65" s="1" customFormat="1" ht="16.5" customHeight="1">
      <c r="B247" s="173"/>
      <c r="C247" s="174" t="s">
        <v>594</v>
      </c>
      <c r="D247" s="174" t="s">
        <v>124</v>
      </c>
      <c r="E247" s="175" t="s">
        <v>595</v>
      </c>
      <c r="F247" s="176" t="s">
        <v>596</v>
      </c>
      <c r="G247" s="177" t="s">
        <v>239</v>
      </c>
      <c r="H247" s="178">
        <v>301</v>
      </c>
      <c r="I247" s="179"/>
      <c r="J247" s="180">
        <f>ROUND(I247*H247,2)</f>
        <v>0</v>
      </c>
      <c r="K247" s="176" t="s">
        <v>128</v>
      </c>
      <c r="L247" s="41"/>
      <c r="M247" s="181" t="s">
        <v>5</v>
      </c>
      <c r="N247" s="182" t="s">
        <v>41</v>
      </c>
      <c r="O247" s="42"/>
      <c r="P247" s="183">
        <f>O247*H247</f>
        <v>0</v>
      </c>
      <c r="Q247" s="183">
        <v>1.9000000000000001E-4</v>
      </c>
      <c r="R247" s="183">
        <f>Q247*H247</f>
        <v>5.7190000000000005E-2</v>
      </c>
      <c r="S247" s="183">
        <v>0</v>
      </c>
      <c r="T247" s="184">
        <f>S247*H247</f>
        <v>0</v>
      </c>
      <c r="AR247" s="24" t="s">
        <v>129</v>
      </c>
      <c r="AT247" s="24" t="s">
        <v>124</v>
      </c>
      <c r="AU247" s="24" t="s">
        <v>80</v>
      </c>
      <c r="AY247" s="24" t="s">
        <v>122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24" t="s">
        <v>78</v>
      </c>
      <c r="BK247" s="185">
        <f>ROUND(I247*H247,2)</f>
        <v>0</v>
      </c>
      <c r="BL247" s="24" t="s">
        <v>129</v>
      </c>
      <c r="BM247" s="24" t="s">
        <v>597</v>
      </c>
    </row>
    <row r="248" spans="2:65" s="11" customFormat="1" ht="13.5">
      <c r="B248" s="186"/>
      <c r="D248" s="187" t="s">
        <v>131</v>
      </c>
      <c r="E248" s="188" t="s">
        <v>5</v>
      </c>
      <c r="F248" s="189" t="s">
        <v>598</v>
      </c>
      <c r="H248" s="190">
        <v>301</v>
      </c>
      <c r="I248" s="191"/>
      <c r="L248" s="186"/>
      <c r="M248" s="192"/>
      <c r="N248" s="193"/>
      <c r="O248" s="193"/>
      <c r="P248" s="193"/>
      <c r="Q248" s="193"/>
      <c r="R248" s="193"/>
      <c r="S248" s="193"/>
      <c r="T248" s="194"/>
      <c r="AT248" s="188" t="s">
        <v>131</v>
      </c>
      <c r="AU248" s="188" t="s">
        <v>80</v>
      </c>
      <c r="AV248" s="11" t="s">
        <v>80</v>
      </c>
      <c r="AW248" s="11" t="s">
        <v>34</v>
      </c>
      <c r="AX248" s="11" t="s">
        <v>78</v>
      </c>
      <c r="AY248" s="188" t="s">
        <v>122</v>
      </c>
    </row>
    <row r="249" spans="2:65" s="12" customFormat="1" ht="13.5">
      <c r="B249" s="195"/>
      <c r="D249" s="187" t="s">
        <v>131</v>
      </c>
      <c r="E249" s="196" t="s">
        <v>5</v>
      </c>
      <c r="F249" s="197" t="s">
        <v>420</v>
      </c>
      <c r="H249" s="196" t="s">
        <v>5</v>
      </c>
      <c r="I249" s="198"/>
      <c r="L249" s="195"/>
      <c r="M249" s="199"/>
      <c r="N249" s="200"/>
      <c r="O249" s="200"/>
      <c r="P249" s="200"/>
      <c r="Q249" s="200"/>
      <c r="R249" s="200"/>
      <c r="S249" s="200"/>
      <c r="T249" s="201"/>
      <c r="AT249" s="196" t="s">
        <v>131</v>
      </c>
      <c r="AU249" s="196" t="s">
        <v>80</v>
      </c>
      <c r="AV249" s="12" t="s">
        <v>78</v>
      </c>
      <c r="AW249" s="12" t="s">
        <v>34</v>
      </c>
      <c r="AX249" s="12" t="s">
        <v>70</v>
      </c>
      <c r="AY249" s="196" t="s">
        <v>122</v>
      </c>
    </row>
    <row r="250" spans="2:65" s="1" customFormat="1" ht="16.5" customHeight="1">
      <c r="B250" s="173"/>
      <c r="C250" s="174" t="s">
        <v>599</v>
      </c>
      <c r="D250" s="174" t="s">
        <v>124</v>
      </c>
      <c r="E250" s="175" t="s">
        <v>600</v>
      </c>
      <c r="F250" s="176" t="s">
        <v>601</v>
      </c>
      <c r="G250" s="177" t="s">
        <v>239</v>
      </c>
      <c r="H250" s="178">
        <v>301</v>
      </c>
      <c r="I250" s="179"/>
      <c r="J250" s="180">
        <f>ROUND(I250*H250,2)</f>
        <v>0</v>
      </c>
      <c r="K250" s="176" t="s">
        <v>128</v>
      </c>
      <c r="L250" s="41"/>
      <c r="M250" s="181" t="s">
        <v>5</v>
      </c>
      <c r="N250" s="182" t="s">
        <v>41</v>
      </c>
      <c r="O250" s="42"/>
      <c r="P250" s="183">
        <f>O250*H250</f>
        <v>0</v>
      </c>
      <c r="Q250" s="183">
        <v>6.9999999999999994E-5</v>
      </c>
      <c r="R250" s="183">
        <f>Q250*H250</f>
        <v>2.1069999999999998E-2</v>
      </c>
      <c r="S250" s="183">
        <v>0</v>
      </c>
      <c r="T250" s="184">
        <f>S250*H250</f>
        <v>0</v>
      </c>
      <c r="AR250" s="24" t="s">
        <v>129</v>
      </c>
      <c r="AT250" s="24" t="s">
        <v>124</v>
      </c>
      <c r="AU250" s="24" t="s">
        <v>80</v>
      </c>
      <c r="AY250" s="24" t="s">
        <v>122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24" t="s">
        <v>78</v>
      </c>
      <c r="BK250" s="185">
        <f>ROUND(I250*H250,2)</f>
        <v>0</v>
      </c>
      <c r="BL250" s="24" t="s">
        <v>129</v>
      </c>
      <c r="BM250" s="24" t="s">
        <v>602</v>
      </c>
    </row>
    <row r="251" spans="2:65" s="11" customFormat="1" ht="13.5">
      <c r="B251" s="186"/>
      <c r="D251" s="187" t="s">
        <v>131</v>
      </c>
      <c r="E251" s="188" t="s">
        <v>5</v>
      </c>
      <c r="F251" s="189" t="s">
        <v>598</v>
      </c>
      <c r="H251" s="190">
        <v>301</v>
      </c>
      <c r="I251" s="191"/>
      <c r="L251" s="186"/>
      <c r="M251" s="192"/>
      <c r="N251" s="193"/>
      <c r="O251" s="193"/>
      <c r="P251" s="193"/>
      <c r="Q251" s="193"/>
      <c r="R251" s="193"/>
      <c r="S251" s="193"/>
      <c r="T251" s="194"/>
      <c r="AT251" s="188" t="s">
        <v>131</v>
      </c>
      <c r="AU251" s="188" t="s">
        <v>80</v>
      </c>
      <c r="AV251" s="11" t="s">
        <v>80</v>
      </c>
      <c r="AW251" s="11" t="s">
        <v>34</v>
      </c>
      <c r="AX251" s="11" t="s">
        <v>78</v>
      </c>
      <c r="AY251" s="188" t="s">
        <v>122</v>
      </c>
    </row>
    <row r="252" spans="2:65" s="12" customFormat="1" ht="13.5">
      <c r="B252" s="195"/>
      <c r="D252" s="187" t="s">
        <v>131</v>
      </c>
      <c r="E252" s="196" t="s">
        <v>5</v>
      </c>
      <c r="F252" s="197" t="s">
        <v>420</v>
      </c>
      <c r="H252" s="196" t="s">
        <v>5</v>
      </c>
      <c r="I252" s="198"/>
      <c r="L252" s="195"/>
      <c r="M252" s="199"/>
      <c r="N252" s="200"/>
      <c r="O252" s="200"/>
      <c r="P252" s="200"/>
      <c r="Q252" s="200"/>
      <c r="R252" s="200"/>
      <c r="S252" s="200"/>
      <c r="T252" s="201"/>
      <c r="AT252" s="196" t="s">
        <v>131</v>
      </c>
      <c r="AU252" s="196" t="s">
        <v>80</v>
      </c>
      <c r="AV252" s="12" t="s">
        <v>78</v>
      </c>
      <c r="AW252" s="12" t="s">
        <v>34</v>
      </c>
      <c r="AX252" s="12" t="s">
        <v>70</v>
      </c>
      <c r="AY252" s="196" t="s">
        <v>122</v>
      </c>
    </row>
    <row r="253" spans="2:65" s="10" customFormat="1" ht="29.85" customHeight="1">
      <c r="B253" s="160"/>
      <c r="D253" s="161" t="s">
        <v>69</v>
      </c>
      <c r="E253" s="171" t="s">
        <v>398</v>
      </c>
      <c r="F253" s="171" t="s">
        <v>399</v>
      </c>
      <c r="I253" s="163"/>
      <c r="J253" s="172">
        <f>BK253</f>
        <v>0</v>
      </c>
      <c r="L253" s="160"/>
      <c r="M253" s="165"/>
      <c r="N253" s="166"/>
      <c r="O253" s="166"/>
      <c r="P253" s="167">
        <f>P254</f>
        <v>0</v>
      </c>
      <c r="Q253" s="166"/>
      <c r="R253" s="167">
        <f>R254</f>
        <v>0</v>
      </c>
      <c r="S253" s="166"/>
      <c r="T253" s="168">
        <f>T254</f>
        <v>0</v>
      </c>
      <c r="AR253" s="161" t="s">
        <v>78</v>
      </c>
      <c r="AT253" s="169" t="s">
        <v>69</v>
      </c>
      <c r="AU253" s="169" t="s">
        <v>78</v>
      </c>
      <c r="AY253" s="161" t="s">
        <v>122</v>
      </c>
      <c r="BK253" s="170">
        <f>BK254</f>
        <v>0</v>
      </c>
    </row>
    <row r="254" spans="2:65" s="1" customFormat="1" ht="38.25" customHeight="1">
      <c r="B254" s="173"/>
      <c r="C254" s="174" t="s">
        <v>603</v>
      </c>
      <c r="D254" s="174" t="s">
        <v>124</v>
      </c>
      <c r="E254" s="175" t="s">
        <v>401</v>
      </c>
      <c r="F254" s="176" t="s">
        <v>402</v>
      </c>
      <c r="G254" s="177" t="s">
        <v>197</v>
      </c>
      <c r="H254" s="178">
        <v>60.177</v>
      </c>
      <c r="I254" s="179"/>
      <c r="J254" s="180">
        <f>ROUND(I254*H254,2)</f>
        <v>0</v>
      </c>
      <c r="K254" s="176" t="s">
        <v>128</v>
      </c>
      <c r="L254" s="41"/>
      <c r="M254" s="181" t="s">
        <v>5</v>
      </c>
      <c r="N254" s="228" t="s">
        <v>41</v>
      </c>
      <c r="O254" s="229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AR254" s="24" t="s">
        <v>129</v>
      </c>
      <c r="AT254" s="24" t="s">
        <v>124</v>
      </c>
      <c r="AU254" s="24" t="s">
        <v>80</v>
      </c>
      <c r="AY254" s="24" t="s">
        <v>122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4" t="s">
        <v>78</v>
      </c>
      <c r="BK254" s="185">
        <f>ROUND(I254*H254,2)</f>
        <v>0</v>
      </c>
      <c r="BL254" s="24" t="s">
        <v>129</v>
      </c>
      <c r="BM254" s="24" t="s">
        <v>604</v>
      </c>
    </row>
    <row r="255" spans="2:65" s="1" customFormat="1" ht="6.95" customHeight="1">
      <c r="B255" s="56"/>
      <c r="C255" s="57"/>
      <c r="D255" s="57"/>
      <c r="E255" s="57"/>
      <c r="F255" s="57"/>
      <c r="G255" s="57"/>
      <c r="H255" s="57"/>
      <c r="I255" s="127"/>
      <c r="J255" s="57"/>
      <c r="K255" s="57"/>
      <c r="L255" s="41"/>
    </row>
  </sheetData>
  <autoFilter ref="C81:K254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ht="37.5" customHeight="1"/>
    <row r="2" spans="2:1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5" customFormat="1" ht="45" customHeight="1">
      <c r="B3" s="236"/>
      <c r="C3" s="359" t="s">
        <v>605</v>
      </c>
      <c r="D3" s="359"/>
      <c r="E3" s="359"/>
      <c r="F3" s="359"/>
      <c r="G3" s="359"/>
      <c r="H3" s="359"/>
      <c r="I3" s="359"/>
      <c r="J3" s="359"/>
      <c r="K3" s="237"/>
    </row>
    <row r="4" spans="2:11" ht="25.5" customHeight="1">
      <c r="B4" s="238"/>
      <c r="C4" s="363" t="s">
        <v>606</v>
      </c>
      <c r="D4" s="363"/>
      <c r="E4" s="363"/>
      <c r="F4" s="363"/>
      <c r="G4" s="363"/>
      <c r="H4" s="363"/>
      <c r="I4" s="363"/>
      <c r="J4" s="363"/>
      <c r="K4" s="239"/>
    </row>
    <row r="5" spans="2:1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ht="15" customHeight="1">
      <c r="B6" s="238"/>
      <c r="C6" s="362" t="s">
        <v>607</v>
      </c>
      <c r="D6" s="362"/>
      <c r="E6" s="362"/>
      <c r="F6" s="362"/>
      <c r="G6" s="362"/>
      <c r="H6" s="362"/>
      <c r="I6" s="362"/>
      <c r="J6" s="362"/>
      <c r="K6" s="239"/>
    </row>
    <row r="7" spans="2:11" ht="15" customHeight="1">
      <c r="B7" s="242"/>
      <c r="C7" s="362" t="s">
        <v>608</v>
      </c>
      <c r="D7" s="362"/>
      <c r="E7" s="362"/>
      <c r="F7" s="362"/>
      <c r="G7" s="362"/>
      <c r="H7" s="362"/>
      <c r="I7" s="362"/>
      <c r="J7" s="362"/>
      <c r="K7" s="239"/>
    </row>
    <row r="8" spans="2:1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ht="15" customHeight="1">
      <c r="B9" s="242"/>
      <c r="C9" s="362" t="s">
        <v>609</v>
      </c>
      <c r="D9" s="362"/>
      <c r="E9" s="362"/>
      <c r="F9" s="362"/>
      <c r="G9" s="362"/>
      <c r="H9" s="362"/>
      <c r="I9" s="362"/>
      <c r="J9" s="362"/>
      <c r="K9" s="239"/>
    </row>
    <row r="10" spans="2:11" ht="15" customHeight="1">
      <c r="B10" s="242"/>
      <c r="C10" s="241"/>
      <c r="D10" s="362" t="s">
        <v>610</v>
      </c>
      <c r="E10" s="362"/>
      <c r="F10" s="362"/>
      <c r="G10" s="362"/>
      <c r="H10" s="362"/>
      <c r="I10" s="362"/>
      <c r="J10" s="362"/>
      <c r="K10" s="239"/>
    </row>
    <row r="11" spans="2:11" ht="15" customHeight="1">
      <c r="B11" s="242"/>
      <c r="C11" s="243"/>
      <c r="D11" s="362" t="s">
        <v>611</v>
      </c>
      <c r="E11" s="362"/>
      <c r="F11" s="362"/>
      <c r="G11" s="362"/>
      <c r="H11" s="362"/>
      <c r="I11" s="362"/>
      <c r="J11" s="362"/>
      <c r="K11" s="239"/>
    </row>
    <row r="12" spans="2:11" ht="12.75" customHeight="1">
      <c r="B12" s="242"/>
      <c r="C12" s="243"/>
      <c r="D12" s="243"/>
      <c r="E12" s="243"/>
      <c r="F12" s="243"/>
      <c r="G12" s="243"/>
      <c r="H12" s="243"/>
      <c r="I12" s="243"/>
      <c r="J12" s="243"/>
      <c r="K12" s="239"/>
    </row>
    <row r="13" spans="2:11" ht="15" customHeight="1">
      <c r="B13" s="242"/>
      <c r="C13" s="243"/>
      <c r="D13" s="362" t="s">
        <v>612</v>
      </c>
      <c r="E13" s="362"/>
      <c r="F13" s="362"/>
      <c r="G13" s="362"/>
      <c r="H13" s="362"/>
      <c r="I13" s="362"/>
      <c r="J13" s="362"/>
      <c r="K13" s="239"/>
    </row>
    <row r="14" spans="2:11" ht="15" customHeight="1">
      <c r="B14" s="242"/>
      <c r="C14" s="243"/>
      <c r="D14" s="362" t="s">
        <v>613</v>
      </c>
      <c r="E14" s="362"/>
      <c r="F14" s="362"/>
      <c r="G14" s="362"/>
      <c r="H14" s="362"/>
      <c r="I14" s="362"/>
      <c r="J14" s="362"/>
      <c r="K14" s="239"/>
    </row>
    <row r="15" spans="2:11" ht="15" customHeight="1">
      <c r="B15" s="242"/>
      <c r="C15" s="243"/>
      <c r="D15" s="362" t="s">
        <v>614</v>
      </c>
      <c r="E15" s="362"/>
      <c r="F15" s="362"/>
      <c r="G15" s="362"/>
      <c r="H15" s="362"/>
      <c r="I15" s="362"/>
      <c r="J15" s="362"/>
      <c r="K15" s="239"/>
    </row>
    <row r="16" spans="2:11" ht="15" customHeight="1">
      <c r="B16" s="242"/>
      <c r="C16" s="243"/>
      <c r="D16" s="243"/>
      <c r="E16" s="244" t="s">
        <v>77</v>
      </c>
      <c r="F16" s="362" t="s">
        <v>615</v>
      </c>
      <c r="G16" s="362"/>
      <c r="H16" s="362"/>
      <c r="I16" s="362"/>
      <c r="J16" s="362"/>
      <c r="K16" s="239"/>
    </row>
    <row r="17" spans="2:11" ht="15" customHeight="1">
      <c r="B17" s="242"/>
      <c r="C17" s="243"/>
      <c r="D17" s="243"/>
      <c r="E17" s="244" t="s">
        <v>616</v>
      </c>
      <c r="F17" s="362" t="s">
        <v>617</v>
      </c>
      <c r="G17" s="362"/>
      <c r="H17" s="362"/>
      <c r="I17" s="362"/>
      <c r="J17" s="362"/>
      <c r="K17" s="239"/>
    </row>
    <row r="18" spans="2:11" ht="15" customHeight="1">
      <c r="B18" s="242"/>
      <c r="C18" s="243"/>
      <c r="D18" s="243"/>
      <c r="E18" s="244" t="s">
        <v>618</v>
      </c>
      <c r="F18" s="362" t="s">
        <v>619</v>
      </c>
      <c r="G18" s="362"/>
      <c r="H18" s="362"/>
      <c r="I18" s="362"/>
      <c r="J18" s="362"/>
      <c r="K18" s="239"/>
    </row>
    <row r="19" spans="2:11" ht="15" customHeight="1">
      <c r="B19" s="242"/>
      <c r="C19" s="243"/>
      <c r="D19" s="243"/>
      <c r="E19" s="244" t="s">
        <v>620</v>
      </c>
      <c r="F19" s="362" t="s">
        <v>621</v>
      </c>
      <c r="G19" s="362"/>
      <c r="H19" s="362"/>
      <c r="I19" s="362"/>
      <c r="J19" s="362"/>
      <c r="K19" s="239"/>
    </row>
    <row r="20" spans="2:11" ht="15" customHeight="1">
      <c r="B20" s="242"/>
      <c r="C20" s="243"/>
      <c r="D20" s="243"/>
      <c r="E20" s="244" t="s">
        <v>622</v>
      </c>
      <c r="F20" s="362" t="s">
        <v>623</v>
      </c>
      <c r="G20" s="362"/>
      <c r="H20" s="362"/>
      <c r="I20" s="362"/>
      <c r="J20" s="362"/>
      <c r="K20" s="239"/>
    </row>
    <row r="21" spans="2:11" ht="15" customHeight="1">
      <c r="B21" s="242"/>
      <c r="C21" s="243"/>
      <c r="D21" s="243"/>
      <c r="E21" s="244" t="s">
        <v>624</v>
      </c>
      <c r="F21" s="362" t="s">
        <v>625</v>
      </c>
      <c r="G21" s="362"/>
      <c r="H21" s="362"/>
      <c r="I21" s="362"/>
      <c r="J21" s="362"/>
      <c r="K21" s="239"/>
    </row>
    <row r="22" spans="2:11" ht="12.75" customHeight="1">
      <c r="B22" s="242"/>
      <c r="C22" s="243"/>
      <c r="D22" s="243"/>
      <c r="E22" s="243"/>
      <c r="F22" s="243"/>
      <c r="G22" s="243"/>
      <c r="H22" s="243"/>
      <c r="I22" s="243"/>
      <c r="J22" s="243"/>
      <c r="K22" s="239"/>
    </row>
    <row r="23" spans="2:11" ht="15" customHeight="1">
      <c r="B23" s="242"/>
      <c r="C23" s="362" t="s">
        <v>626</v>
      </c>
      <c r="D23" s="362"/>
      <c r="E23" s="362"/>
      <c r="F23" s="362"/>
      <c r="G23" s="362"/>
      <c r="H23" s="362"/>
      <c r="I23" s="362"/>
      <c r="J23" s="362"/>
      <c r="K23" s="239"/>
    </row>
    <row r="24" spans="2:11" ht="15" customHeight="1">
      <c r="B24" s="242"/>
      <c r="C24" s="362" t="s">
        <v>627</v>
      </c>
      <c r="D24" s="362"/>
      <c r="E24" s="362"/>
      <c r="F24" s="362"/>
      <c r="G24" s="362"/>
      <c r="H24" s="362"/>
      <c r="I24" s="362"/>
      <c r="J24" s="362"/>
      <c r="K24" s="239"/>
    </row>
    <row r="25" spans="2:11" ht="15" customHeight="1">
      <c r="B25" s="242"/>
      <c r="C25" s="241"/>
      <c r="D25" s="362" t="s">
        <v>628</v>
      </c>
      <c r="E25" s="362"/>
      <c r="F25" s="362"/>
      <c r="G25" s="362"/>
      <c r="H25" s="362"/>
      <c r="I25" s="362"/>
      <c r="J25" s="362"/>
      <c r="K25" s="239"/>
    </row>
    <row r="26" spans="2:11" ht="15" customHeight="1">
      <c r="B26" s="242"/>
      <c r="C26" s="243"/>
      <c r="D26" s="362" t="s">
        <v>629</v>
      </c>
      <c r="E26" s="362"/>
      <c r="F26" s="362"/>
      <c r="G26" s="362"/>
      <c r="H26" s="362"/>
      <c r="I26" s="362"/>
      <c r="J26" s="362"/>
      <c r="K26" s="239"/>
    </row>
    <row r="27" spans="2:11" ht="12.75" customHeight="1">
      <c r="B27" s="242"/>
      <c r="C27" s="243"/>
      <c r="D27" s="243"/>
      <c r="E27" s="243"/>
      <c r="F27" s="243"/>
      <c r="G27" s="243"/>
      <c r="H27" s="243"/>
      <c r="I27" s="243"/>
      <c r="J27" s="243"/>
      <c r="K27" s="239"/>
    </row>
    <row r="28" spans="2:11" ht="15" customHeight="1">
      <c r="B28" s="242"/>
      <c r="C28" s="243"/>
      <c r="D28" s="362" t="s">
        <v>630</v>
      </c>
      <c r="E28" s="362"/>
      <c r="F28" s="362"/>
      <c r="G28" s="362"/>
      <c r="H28" s="362"/>
      <c r="I28" s="362"/>
      <c r="J28" s="362"/>
      <c r="K28" s="239"/>
    </row>
    <row r="29" spans="2:11" ht="15" customHeight="1">
      <c r="B29" s="242"/>
      <c r="C29" s="243"/>
      <c r="D29" s="362" t="s">
        <v>631</v>
      </c>
      <c r="E29" s="362"/>
      <c r="F29" s="362"/>
      <c r="G29" s="362"/>
      <c r="H29" s="362"/>
      <c r="I29" s="362"/>
      <c r="J29" s="362"/>
      <c r="K29" s="239"/>
    </row>
    <row r="30" spans="2:11" ht="12.75" customHeight="1">
      <c r="B30" s="242"/>
      <c r="C30" s="243"/>
      <c r="D30" s="243"/>
      <c r="E30" s="243"/>
      <c r="F30" s="243"/>
      <c r="G30" s="243"/>
      <c r="H30" s="243"/>
      <c r="I30" s="243"/>
      <c r="J30" s="243"/>
      <c r="K30" s="239"/>
    </row>
    <row r="31" spans="2:11" ht="15" customHeight="1">
      <c r="B31" s="242"/>
      <c r="C31" s="243"/>
      <c r="D31" s="362" t="s">
        <v>632</v>
      </c>
      <c r="E31" s="362"/>
      <c r="F31" s="362"/>
      <c r="G31" s="362"/>
      <c r="H31" s="362"/>
      <c r="I31" s="362"/>
      <c r="J31" s="362"/>
      <c r="K31" s="239"/>
    </row>
    <row r="32" spans="2:11" ht="15" customHeight="1">
      <c r="B32" s="242"/>
      <c r="C32" s="243"/>
      <c r="D32" s="362" t="s">
        <v>633</v>
      </c>
      <c r="E32" s="362"/>
      <c r="F32" s="362"/>
      <c r="G32" s="362"/>
      <c r="H32" s="362"/>
      <c r="I32" s="362"/>
      <c r="J32" s="362"/>
      <c r="K32" s="239"/>
    </row>
    <row r="33" spans="2:11" ht="15" customHeight="1">
      <c r="B33" s="242"/>
      <c r="C33" s="243"/>
      <c r="D33" s="362" t="s">
        <v>634</v>
      </c>
      <c r="E33" s="362"/>
      <c r="F33" s="362"/>
      <c r="G33" s="362"/>
      <c r="H33" s="362"/>
      <c r="I33" s="362"/>
      <c r="J33" s="362"/>
      <c r="K33" s="239"/>
    </row>
    <row r="34" spans="2:11" ht="15" customHeight="1">
      <c r="B34" s="242"/>
      <c r="C34" s="243"/>
      <c r="D34" s="241"/>
      <c r="E34" s="245" t="s">
        <v>107</v>
      </c>
      <c r="F34" s="241"/>
      <c r="G34" s="362" t="s">
        <v>635</v>
      </c>
      <c r="H34" s="362"/>
      <c r="I34" s="362"/>
      <c r="J34" s="362"/>
      <c r="K34" s="239"/>
    </row>
    <row r="35" spans="2:11" ht="30.75" customHeight="1">
      <c r="B35" s="242"/>
      <c r="C35" s="243"/>
      <c r="D35" s="241"/>
      <c r="E35" s="245" t="s">
        <v>636</v>
      </c>
      <c r="F35" s="241"/>
      <c r="G35" s="362" t="s">
        <v>637</v>
      </c>
      <c r="H35" s="362"/>
      <c r="I35" s="362"/>
      <c r="J35" s="362"/>
      <c r="K35" s="239"/>
    </row>
    <row r="36" spans="2:11" ht="15" customHeight="1">
      <c r="B36" s="242"/>
      <c r="C36" s="243"/>
      <c r="D36" s="241"/>
      <c r="E36" s="245" t="s">
        <v>51</v>
      </c>
      <c r="F36" s="241"/>
      <c r="G36" s="362" t="s">
        <v>638</v>
      </c>
      <c r="H36" s="362"/>
      <c r="I36" s="362"/>
      <c r="J36" s="362"/>
      <c r="K36" s="239"/>
    </row>
    <row r="37" spans="2:11" ht="15" customHeight="1">
      <c r="B37" s="242"/>
      <c r="C37" s="243"/>
      <c r="D37" s="241"/>
      <c r="E37" s="245" t="s">
        <v>108</v>
      </c>
      <c r="F37" s="241"/>
      <c r="G37" s="362" t="s">
        <v>639</v>
      </c>
      <c r="H37" s="362"/>
      <c r="I37" s="362"/>
      <c r="J37" s="362"/>
      <c r="K37" s="239"/>
    </row>
    <row r="38" spans="2:11" ht="15" customHeight="1">
      <c r="B38" s="242"/>
      <c r="C38" s="243"/>
      <c r="D38" s="241"/>
      <c r="E38" s="245" t="s">
        <v>109</v>
      </c>
      <c r="F38" s="241"/>
      <c r="G38" s="362" t="s">
        <v>640</v>
      </c>
      <c r="H38" s="362"/>
      <c r="I38" s="362"/>
      <c r="J38" s="362"/>
      <c r="K38" s="239"/>
    </row>
    <row r="39" spans="2:11" ht="15" customHeight="1">
      <c r="B39" s="242"/>
      <c r="C39" s="243"/>
      <c r="D39" s="241"/>
      <c r="E39" s="245" t="s">
        <v>110</v>
      </c>
      <c r="F39" s="241"/>
      <c r="G39" s="362" t="s">
        <v>641</v>
      </c>
      <c r="H39" s="362"/>
      <c r="I39" s="362"/>
      <c r="J39" s="362"/>
      <c r="K39" s="239"/>
    </row>
    <row r="40" spans="2:11" ht="15" customHeight="1">
      <c r="B40" s="242"/>
      <c r="C40" s="243"/>
      <c r="D40" s="241"/>
      <c r="E40" s="245" t="s">
        <v>642</v>
      </c>
      <c r="F40" s="241"/>
      <c r="G40" s="362" t="s">
        <v>643</v>
      </c>
      <c r="H40" s="362"/>
      <c r="I40" s="362"/>
      <c r="J40" s="362"/>
      <c r="K40" s="239"/>
    </row>
    <row r="41" spans="2:11" ht="15" customHeight="1">
      <c r="B41" s="242"/>
      <c r="C41" s="243"/>
      <c r="D41" s="241"/>
      <c r="E41" s="245"/>
      <c r="F41" s="241"/>
      <c r="G41" s="362" t="s">
        <v>644</v>
      </c>
      <c r="H41" s="362"/>
      <c r="I41" s="362"/>
      <c r="J41" s="362"/>
      <c r="K41" s="239"/>
    </row>
    <row r="42" spans="2:11" ht="15" customHeight="1">
      <c r="B42" s="242"/>
      <c r="C42" s="243"/>
      <c r="D42" s="241"/>
      <c r="E42" s="245" t="s">
        <v>645</v>
      </c>
      <c r="F42" s="241"/>
      <c r="G42" s="362" t="s">
        <v>646</v>
      </c>
      <c r="H42" s="362"/>
      <c r="I42" s="362"/>
      <c r="J42" s="362"/>
      <c r="K42" s="239"/>
    </row>
    <row r="43" spans="2:11" ht="15" customHeight="1">
      <c r="B43" s="242"/>
      <c r="C43" s="243"/>
      <c r="D43" s="241"/>
      <c r="E43" s="245" t="s">
        <v>112</v>
      </c>
      <c r="F43" s="241"/>
      <c r="G43" s="362" t="s">
        <v>647</v>
      </c>
      <c r="H43" s="362"/>
      <c r="I43" s="362"/>
      <c r="J43" s="362"/>
      <c r="K43" s="239"/>
    </row>
    <row r="44" spans="2:11" ht="12.75" customHeight="1">
      <c r="B44" s="242"/>
      <c r="C44" s="243"/>
      <c r="D44" s="241"/>
      <c r="E44" s="241"/>
      <c r="F44" s="241"/>
      <c r="G44" s="241"/>
      <c r="H44" s="241"/>
      <c r="I44" s="241"/>
      <c r="J44" s="241"/>
      <c r="K44" s="239"/>
    </row>
    <row r="45" spans="2:11" ht="15" customHeight="1">
      <c r="B45" s="242"/>
      <c r="C45" s="243"/>
      <c r="D45" s="362" t="s">
        <v>648</v>
      </c>
      <c r="E45" s="362"/>
      <c r="F45" s="362"/>
      <c r="G45" s="362"/>
      <c r="H45" s="362"/>
      <c r="I45" s="362"/>
      <c r="J45" s="362"/>
      <c r="K45" s="239"/>
    </row>
    <row r="46" spans="2:11" ht="15" customHeight="1">
      <c r="B46" s="242"/>
      <c r="C46" s="243"/>
      <c r="D46" s="243"/>
      <c r="E46" s="362" t="s">
        <v>649</v>
      </c>
      <c r="F46" s="362"/>
      <c r="G46" s="362"/>
      <c r="H46" s="362"/>
      <c r="I46" s="362"/>
      <c r="J46" s="362"/>
      <c r="K46" s="239"/>
    </row>
    <row r="47" spans="2:11" ht="15" customHeight="1">
      <c r="B47" s="242"/>
      <c r="C47" s="243"/>
      <c r="D47" s="243"/>
      <c r="E47" s="362" t="s">
        <v>650</v>
      </c>
      <c r="F47" s="362"/>
      <c r="G47" s="362"/>
      <c r="H47" s="362"/>
      <c r="I47" s="362"/>
      <c r="J47" s="362"/>
      <c r="K47" s="239"/>
    </row>
    <row r="48" spans="2:11" ht="15" customHeight="1">
      <c r="B48" s="242"/>
      <c r="C48" s="243"/>
      <c r="D48" s="243"/>
      <c r="E48" s="362" t="s">
        <v>651</v>
      </c>
      <c r="F48" s="362"/>
      <c r="G48" s="362"/>
      <c r="H48" s="362"/>
      <c r="I48" s="362"/>
      <c r="J48" s="362"/>
      <c r="K48" s="239"/>
    </row>
    <row r="49" spans="2:11" ht="15" customHeight="1">
      <c r="B49" s="242"/>
      <c r="C49" s="243"/>
      <c r="D49" s="362" t="s">
        <v>652</v>
      </c>
      <c r="E49" s="362"/>
      <c r="F49" s="362"/>
      <c r="G49" s="362"/>
      <c r="H49" s="362"/>
      <c r="I49" s="362"/>
      <c r="J49" s="362"/>
      <c r="K49" s="239"/>
    </row>
    <row r="50" spans="2:11" ht="25.5" customHeight="1">
      <c r="B50" s="238"/>
      <c r="C50" s="363" t="s">
        <v>653</v>
      </c>
      <c r="D50" s="363"/>
      <c r="E50" s="363"/>
      <c r="F50" s="363"/>
      <c r="G50" s="363"/>
      <c r="H50" s="363"/>
      <c r="I50" s="363"/>
      <c r="J50" s="363"/>
      <c r="K50" s="239"/>
    </row>
    <row r="51" spans="2:11" ht="5.25" customHeight="1">
      <c r="B51" s="238"/>
      <c r="C51" s="240"/>
      <c r="D51" s="240"/>
      <c r="E51" s="240"/>
      <c r="F51" s="240"/>
      <c r="G51" s="240"/>
      <c r="H51" s="240"/>
      <c r="I51" s="240"/>
      <c r="J51" s="240"/>
      <c r="K51" s="239"/>
    </row>
    <row r="52" spans="2:11" ht="15" customHeight="1">
      <c r="B52" s="238"/>
      <c r="C52" s="362" t="s">
        <v>654</v>
      </c>
      <c r="D52" s="362"/>
      <c r="E52" s="362"/>
      <c r="F52" s="362"/>
      <c r="G52" s="362"/>
      <c r="H52" s="362"/>
      <c r="I52" s="362"/>
      <c r="J52" s="362"/>
      <c r="K52" s="239"/>
    </row>
    <row r="53" spans="2:11" ht="15" customHeight="1">
      <c r="B53" s="238"/>
      <c r="C53" s="362" t="s">
        <v>655</v>
      </c>
      <c r="D53" s="362"/>
      <c r="E53" s="362"/>
      <c r="F53" s="362"/>
      <c r="G53" s="362"/>
      <c r="H53" s="362"/>
      <c r="I53" s="362"/>
      <c r="J53" s="362"/>
      <c r="K53" s="239"/>
    </row>
    <row r="54" spans="2:11" ht="12.75" customHeight="1">
      <c r="B54" s="238"/>
      <c r="C54" s="241"/>
      <c r="D54" s="241"/>
      <c r="E54" s="241"/>
      <c r="F54" s="241"/>
      <c r="G54" s="241"/>
      <c r="H54" s="241"/>
      <c r="I54" s="241"/>
      <c r="J54" s="241"/>
      <c r="K54" s="239"/>
    </row>
    <row r="55" spans="2:11" ht="15" customHeight="1">
      <c r="B55" s="238"/>
      <c r="C55" s="362" t="s">
        <v>656</v>
      </c>
      <c r="D55" s="362"/>
      <c r="E55" s="362"/>
      <c r="F55" s="362"/>
      <c r="G55" s="362"/>
      <c r="H55" s="362"/>
      <c r="I55" s="362"/>
      <c r="J55" s="362"/>
      <c r="K55" s="239"/>
    </row>
    <row r="56" spans="2:11" ht="15" customHeight="1">
      <c r="B56" s="238"/>
      <c r="C56" s="243"/>
      <c r="D56" s="362" t="s">
        <v>657</v>
      </c>
      <c r="E56" s="362"/>
      <c r="F56" s="362"/>
      <c r="G56" s="362"/>
      <c r="H56" s="362"/>
      <c r="I56" s="362"/>
      <c r="J56" s="362"/>
      <c r="K56" s="239"/>
    </row>
    <row r="57" spans="2:11" ht="15" customHeight="1">
      <c r="B57" s="238"/>
      <c r="C57" s="243"/>
      <c r="D57" s="362" t="s">
        <v>658</v>
      </c>
      <c r="E57" s="362"/>
      <c r="F57" s="362"/>
      <c r="G57" s="362"/>
      <c r="H57" s="362"/>
      <c r="I57" s="362"/>
      <c r="J57" s="362"/>
      <c r="K57" s="239"/>
    </row>
    <row r="58" spans="2:11" ht="15" customHeight="1">
      <c r="B58" s="238"/>
      <c r="C58" s="243"/>
      <c r="D58" s="362" t="s">
        <v>659</v>
      </c>
      <c r="E58" s="362"/>
      <c r="F58" s="362"/>
      <c r="G58" s="362"/>
      <c r="H58" s="362"/>
      <c r="I58" s="362"/>
      <c r="J58" s="362"/>
      <c r="K58" s="239"/>
    </row>
    <row r="59" spans="2:11" ht="15" customHeight="1">
      <c r="B59" s="238"/>
      <c r="C59" s="243"/>
      <c r="D59" s="362" t="s">
        <v>660</v>
      </c>
      <c r="E59" s="362"/>
      <c r="F59" s="362"/>
      <c r="G59" s="362"/>
      <c r="H59" s="362"/>
      <c r="I59" s="362"/>
      <c r="J59" s="362"/>
      <c r="K59" s="239"/>
    </row>
    <row r="60" spans="2:11" ht="15" customHeight="1">
      <c r="B60" s="238"/>
      <c r="C60" s="243"/>
      <c r="D60" s="361" t="s">
        <v>661</v>
      </c>
      <c r="E60" s="361"/>
      <c r="F60" s="361"/>
      <c r="G60" s="361"/>
      <c r="H60" s="361"/>
      <c r="I60" s="361"/>
      <c r="J60" s="361"/>
      <c r="K60" s="239"/>
    </row>
    <row r="61" spans="2:11" ht="15" customHeight="1">
      <c r="B61" s="238"/>
      <c r="C61" s="243"/>
      <c r="D61" s="362" t="s">
        <v>662</v>
      </c>
      <c r="E61" s="362"/>
      <c r="F61" s="362"/>
      <c r="G61" s="362"/>
      <c r="H61" s="362"/>
      <c r="I61" s="362"/>
      <c r="J61" s="362"/>
      <c r="K61" s="239"/>
    </row>
    <row r="62" spans="2:11" ht="12.75" customHeight="1">
      <c r="B62" s="238"/>
      <c r="C62" s="243"/>
      <c r="D62" s="243"/>
      <c r="E62" s="246"/>
      <c r="F62" s="243"/>
      <c r="G62" s="243"/>
      <c r="H62" s="243"/>
      <c r="I62" s="243"/>
      <c r="J62" s="243"/>
      <c r="K62" s="239"/>
    </row>
    <row r="63" spans="2:11" ht="15" customHeight="1">
      <c r="B63" s="238"/>
      <c r="C63" s="243"/>
      <c r="D63" s="362" t="s">
        <v>663</v>
      </c>
      <c r="E63" s="362"/>
      <c r="F63" s="362"/>
      <c r="G63" s="362"/>
      <c r="H63" s="362"/>
      <c r="I63" s="362"/>
      <c r="J63" s="362"/>
      <c r="K63" s="239"/>
    </row>
    <row r="64" spans="2:11" ht="15" customHeight="1">
      <c r="B64" s="238"/>
      <c r="C64" s="243"/>
      <c r="D64" s="361" t="s">
        <v>664</v>
      </c>
      <c r="E64" s="361"/>
      <c r="F64" s="361"/>
      <c r="G64" s="361"/>
      <c r="H64" s="361"/>
      <c r="I64" s="361"/>
      <c r="J64" s="361"/>
      <c r="K64" s="239"/>
    </row>
    <row r="65" spans="2:11" ht="15" customHeight="1">
      <c r="B65" s="238"/>
      <c r="C65" s="243"/>
      <c r="D65" s="362" t="s">
        <v>665</v>
      </c>
      <c r="E65" s="362"/>
      <c r="F65" s="362"/>
      <c r="G65" s="362"/>
      <c r="H65" s="362"/>
      <c r="I65" s="362"/>
      <c r="J65" s="362"/>
      <c r="K65" s="239"/>
    </row>
    <row r="66" spans="2:11" ht="15" customHeight="1">
      <c r="B66" s="238"/>
      <c r="C66" s="243"/>
      <c r="D66" s="362" t="s">
        <v>666</v>
      </c>
      <c r="E66" s="362"/>
      <c r="F66" s="362"/>
      <c r="G66" s="362"/>
      <c r="H66" s="362"/>
      <c r="I66" s="362"/>
      <c r="J66" s="362"/>
      <c r="K66" s="239"/>
    </row>
    <row r="67" spans="2:11" ht="15" customHeight="1">
      <c r="B67" s="238"/>
      <c r="C67" s="243"/>
      <c r="D67" s="362" t="s">
        <v>667</v>
      </c>
      <c r="E67" s="362"/>
      <c r="F67" s="362"/>
      <c r="G67" s="362"/>
      <c r="H67" s="362"/>
      <c r="I67" s="362"/>
      <c r="J67" s="362"/>
      <c r="K67" s="239"/>
    </row>
    <row r="68" spans="2:11" ht="15" customHeight="1">
      <c r="B68" s="238"/>
      <c r="C68" s="243"/>
      <c r="D68" s="362" t="s">
        <v>668</v>
      </c>
      <c r="E68" s="362"/>
      <c r="F68" s="362"/>
      <c r="G68" s="362"/>
      <c r="H68" s="362"/>
      <c r="I68" s="362"/>
      <c r="J68" s="362"/>
      <c r="K68" s="239"/>
    </row>
    <row r="69" spans="2:11" ht="12.75" customHeight="1">
      <c r="B69" s="247"/>
      <c r="C69" s="248"/>
      <c r="D69" s="248"/>
      <c r="E69" s="248"/>
      <c r="F69" s="248"/>
      <c r="G69" s="248"/>
      <c r="H69" s="248"/>
      <c r="I69" s="248"/>
      <c r="J69" s="248"/>
      <c r="K69" s="249"/>
    </row>
    <row r="70" spans="2:11" ht="18.75" customHeight="1">
      <c r="B70" s="250"/>
      <c r="C70" s="250"/>
      <c r="D70" s="250"/>
      <c r="E70" s="250"/>
      <c r="F70" s="250"/>
      <c r="G70" s="250"/>
      <c r="H70" s="250"/>
      <c r="I70" s="250"/>
      <c r="J70" s="250"/>
      <c r="K70" s="251"/>
    </row>
    <row r="71" spans="2:11" ht="18.75" customHeight="1">
      <c r="B71" s="251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2:11" ht="7.5" customHeight="1">
      <c r="B72" s="252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ht="45" customHeight="1">
      <c r="B73" s="255"/>
      <c r="C73" s="360" t="s">
        <v>88</v>
      </c>
      <c r="D73" s="360"/>
      <c r="E73" s="360"/>
      <c r="F73" s="360"/>
      <c r="G73" s="360"/>
      <c r="H73" s="360"/>
      <c r="I73" s="360"/>
      <c r="J73" s="360"/>
      <c r="K73" s="256"/>
    </row>
    <row r="74" spans="2:11" ht="17.25" customHeight="1">
      <c r="B74" s="255"/>
      <c r="C74" s="257" t="s">
        <v>669</v>
      </c>
      <c r="D74" s="257"/>
      <c r="E74" s="257"/>
      <c r="F74" s="257" t="s">
        <v>670</v>
      </c>
      <c r="G74" s="258"/>
      <c r="H74" s="257" t="s">
        <v>108</v>
      </c>
      <c r="I74" s="257" t="s">
        <v>55</v>
      </c>
      <c r="J74" s="257" t="s">
        <v>671</v>
      </c>
      <c r="K74" s="256"/>
    </row>
    <row r="75" spans="2:11" ht="17.25" customHeight="1">
      <c r="B75" s="255"/>
      <c r="C75" s="259" t="s">
        <v>672</v>
      </c>
      <c r="D75" s="259"/>
      <c r="E75" s="259"/>
      <c r="F75" s="260" t="s">
        <v>673</v>
      </c>
      <c r="G75" s="261"/>
      <c r="H75" s="259"/>
      <c r="I75" s="259"/>
      <c r="J75" s="259" t="s">
        <v>674</v>
      </c>
      <c r="K75" s="256"/>
    </row>
    <row r="76" spans="2:11" ht="5.25" customHeight="1">
      <c r="B76" s="255"/>
      <c r="C76" s="262"/>
      <c r="D76" s="262"/>
      <c r="E76" s="262"/>
      <c r="F76" s="262"/>
      <c r="G76" s="263"/>
      <c r="H76" s="262"/>
      <c r="I76" s="262"/>
      <c r="J76" s="262"/>
      <c r="K76" s="256"/>
    </row>
    <row r="77" spans="2:11" ht="15" customHeight="1">
      <c r="B77" s="255"/>
      <c r="C77" s="245" t="s">
        <v>51</v>
      </c>
      <c r="D77" s="262"/>
      <c r="E77" s="262"/>
      <c r="F77" s="264" t="s">
        <v>675</v>
      </c>
      <c r="G77" s="263"/>
      <c r="H77" s="245" t="s">
        <v>676</v>
      </c>
      <c r="I77" s="245" t="s">
        <v>677</v>
      </c>
      <c r="J77" s="245">
        <v>20</v>
      </c>
      <c r="K77" s="256"/>
    </row>
    <row r="78" spans="2:11" ht="15" customHeight="1">
      <c r="B78" s="255"/>
      <c r="C78" s="245" t="s">
        <v>678</v>
      </c>
      <c r="D78" s="245"/>
      <c r="E78" s="245"/>
      <c r="F78" s="264" t="s">
        <v>675</v>
      </c>
      <c r="G78" s="263"/>
      <c r="H78" s="245" t="s">
        <v>679</v>
      </c>
      <c r="I78" s="245" t="s">
        <v>677</v>
      </c>
      <c r="J78" s="245">
        <v>120</v>
      </c>
      <c r="K78" s="256"/>
    </row>
    <row r="79" spans="2:11" ht="15" customHeight="1">
      <c r="B79" s="265"/>
      <c r="C79" s="245" t="s">
        <v>680</v>
      </c>
      <c r="D79" s="245"/>
      <c r="E79" s="245"/>
      <c r="F79" s="264" t="s">
        <v>681</v>
      </c>
      <c r="G79" s="263"/>
      <c r="H79" s="245" t="s">
        <v>682</v>
      </c>
      <c r="I79" s="245" t="s">
        <v>677</v>
      </c>
      <c r="J79" s="245">
        <v>50</v>
      </c>
      <c r="K79" s="256"/>
    </row>
    <row r="80" spans="2:11" ht="15" customHeight="1">
      <c r="B80" s="265"/>
      <c r="C80" s="245" t="s">
        <v>683</v>
      </c>
      <c r="D80" s="245"/>
      <c r="E80" s="245"/>
      <c r="F80" s="264" t="s">
        <v>675</v>
      </c>
      <c r="G80" s="263"/>
      <c r="H80" s="245" t="s">
        <v>684</v>
      </c>
      <c r="I80" s="245" t="s">
        <v>685</v>
      </c>
      <c r="J80" s="245"/>
      <c r="K80" s="256"/>
    </row>
    <row r="81" spans="2:11" ht="15" customHeight="1">
      <c r="B81" s="265"/>
      <c r="C81" s="266" t="s">
        <v>686</v>
      </c>
      <c r="D81" s="266"/>
      <c r="E81" s="266"/>
      <c r="F81" s="267" t="s">
        <v>681</v>
      </c>
      <c r="G81" s="266"/>
      <c r="H81" s="266" t="s">
        <v>687</v>
      </c>
      <c r="I81" s="266" t="s">
        <v>677</v>
      </c>
      <c r="J81" s="266">
        <v>15</v>
      </c>
      <c r="K81" s="256"/>
    </row>
    <row r="82" spans="2:11" ht="15" customHeight="1">
      <c r="B82" s="265"/>
      <c r="C82" s="266" t="s">
        <v>688</v>
      </c>
      <c r="D82" s="266"/>
      <c r="E82" s="266"/>
      <c r="F82" s="267" t="s">
        <v>681</v>
      </c>
      <c r="G82" s="266"/>
      <c r="H82" s="266" t="s">
        <v>689</v>
      </c>
      <c r="I82" s="266" t="s">
        <v>677</v>
      </c>
      <c r="J82" s="266">
        <v>15</v>
      </c>
      <c r="K82" s="256"/>
    </row>
    <row r="83" spans="2:11" ht="15" customHeight="1">
      <c r="B83" s="265"/>
      <c r="C83" s="266" t="s">
        <v>690</v>
      </c>
      <c r="D83" s="266"/>
      <c r="E83" s="266"/>
      <c r="F83" s="267" t="s">
        <v>681</v>
      </c>
      <c r="G83" s="266"/>
      <c r="H83" s="266" t="s">
        <v>691</v>
      </c>
      <c r="I83" s="266" t="s">
        <v>677</v>
      </c>
      <c r="J83" s="266">
        <v>20</v>
      </c>
      <c r="K83" s="256"/>
    </row>
    <row r="84" spans="2:11" ht="15" customHeight="1">
      <c r="B84" s="265"/>
      <c r="C84" s="266" t="s">
        <v>692</v>
      </c>
      <c r="D84" s="266"/>
      <c r="E84" s="266"/>
      <c r="F84" s="267" t="s">
        <v>681</v>
      </c>
      <c r="G84" s="266"/>
      <c r="H84" s="266" t="s">
        <v>693</v>
      </c>
      <c r="I84" s="266" t="s">
        <v>677</v>
      </c>
      <c r="J84" s="266">
        <v>20</v>
      </c>
      <c r="K84" s="256"/>
    </row>
    <row r="85" spans="2:11" ht="15" customHeight="1">
      <c r="B85" s="265"/>
      <c r="C85" s="245" t="s">
        <v>694</v>
      </c>
      <c r="D85" s="245"/>
      <c r="E85" s="245"/>
      <c r="F85" s="264" t="s">
        <v>681</v>
      </c>
      <c r="G85" s="263"/>
      <c r="H85" s="245" t="s">
        <v>695</v>
      </c>
      <c r="I85" s="245" t="s">
        <v>677</v>
      </c>
      <c r="J85" s="245">
        <v>50</v>
      </c>
      <c r="K85" s="256"/>
    </row>
    <row r="86" spans="2:11" ht="15" customHeight="1">
      <c r="B86" s="265"/>
      <c r="C86" s="245" t="s">
        <v>696</v>
      </c>
      <c r="D86" s="245"/>
      <c r="E86" s="245"/>
      <c r="F86" s="264" t="s">
        <v>681</v>
      </c>
      <c r="G86" s="263"/>
      <c r="H86" s="245" t="s">
        <v>697</v>
      </c>
      <c r="I86" s="245" t="s">
        <v>677</v>
      </c>
      <c r="J86" s="245">
        <v>20</v>
      </c>
      <c r="K86" s="256"/>
    </row>
    <row r="87" spans="2:11" ht="15" customHeight="1">
      <c r="B87" s="265"/>
      <c r="C87" s="245" t="s">
        <v>698</v>
      </c>
      <c r="D87" s="245"/>
      <c r="E87" s="245"/>
      <c r="F87" s="264" t="s">
        <v>681</v>
      </c>
      <c r="G87" s="263"/>
      <c r="H87" s="245" t="s">
        <v>699</v>
      </c>
      <c r="I87" s="245" t="s">
        <v>677</v>
      </c>
      <c r="J87" s="245">
        <v>20</v>
      </c>
      <c r="K87" s="256"/>
    </row>
    <row r="88" spans="2:11" ht="15" customHeight="1">
      <c r="B88" s="265"/>
      <c r="C88" s="245" t="s">
        <v>700</v>
      </c>
      <c r="D88" s="245"/>
      <c r="E88" s="245"/>
      <c r="F88" s="264" t="s">
        <v>681</v>
      </c>
      <c r="G88" s="263"/>
      <c r="H88" s="245" t="s">
        <v>701</v>
      </c>
      <c r="I88" s="245" t="s">
        <v>677</v>
      </c>
      <c r="J88" s="245">
        <v>50</v>
      </c>
      <c r="K88" s="256"/>
    </row>
    <row r="89" spans="2:11" ht="15" customHeight="1">
      <c r="B89" s="265"/>
      <c r="C89" s="245" t="s">
        <v>702</v>
      </c>
      <c r="D89" s="245"/>
      <c r="E89" s="245"/>
      <c r="F89" s="264" t="s">
        <v>681</v>
      </c>
      <c r="G89" s="263"/>
      <c r="H89" s="245" t="s">
        <v>702</v>
      </c>
      <c r="I89" s="245" t="s">
        <v>677</v>
      </c>
      <c r="J89" s="245">
        <v>50</v>
      </c>
      <c r="K89" s="256"/>
    </row>
    <row r="90" spans="2:11" ht="15" customHeight="1">
      <c r="B90" s="265"/>
      <c r="C90" s="245" t="s">
        <v>113</v>
      </c>
      <c r="D90" s="245"/>
      <c r="E90" s="245"/>
      <c r="F90" s="264" t="s">
        <v>681</v>
      </c>
      <c r="G90" s="263"/>
      <c r="H90" s="245" t="s">
        <v>703</v>
      </c>
      <c r="I90" s="245" t="s">
        <v>677</v>
      </c>
      <c r="J90" s="245">
        <v>255</v>
      </c>
      <c r="K90" s="256"/>
    </row>
    <row r="91" spans="2:11" ht="15" customHeight="1">
      <c r="B91" s="265"/>
      <c r="C91" s="245" t="s">
        <v>704</v>
      </c>
      <c r="D91" s="245"/>
      <c r="E91" s="245"/>
      <c r="F91" s="264" t="s">
        <v>675</v>
      </c>
      <c r="G91" s="263"/>
      <c r="H91" s="245" t="s">
        <v>705</v>
      </c>
      <c r="I91" s="245" t="s">
        <v>706</v>
      </c>
      <c r="J91" s="245"/>
      <c r="K91" s="256"/>
    </row>
    <row r="92" spans="2:11" ht="15" customHeight="1">
      <c r="B92" s="265"/>
      <c r="C92" s="245" t="s">
        <v>707</v>
      </c>
      <c r="D92" s="245"/>
      <c r="E92" s="245"/>
      <c r="F92" s="264" t="s">
        <v>675</v>
      </c>
      <c r="G92" s="263"/>
      <c r="H92" s="245" t="s">
        <v>708</v>
      </c>
      <c r="I92" s="245" t="s">
        <v>709</v>
      </c>
      <c r="J92" s="245"/>
      <c r="K92" s="256"/>
    </row>
    <row r="93" spans="2:11" ht="15" customHeight="1">
      <c r="B93" s="265"/>
      <c r="C93" s="245" t="s">
        <v>710</v>
      </c>
      <c r="D93" s="245"/>
      <c r="E93" s="245"/>
      <c r="F93" s="264" t="s">
        <v>675</v>
      </c>
      <c r="G93" s="263"/>
      <c r="H93" s="245" t="s">
        <v>710</v>
      </c>
      <c r="I93" s="245" t="s">
        <v>709</v>
      </c>
      <c r="J93" s="245"/>
      <c r="K93" s="256"/>
    </row>
    <row r="94" spans="2:11" ht="15" customHeight="1">
      <c r="B94" s="265"/>
      <c r="C94" s="245" t="s">
        <v>36</v>
      </c>
      <c r="D94" s="245"/>
      <c r="E94" s="245"/>
      <c r="F94" s="264" t="s">
        <v>675</v>
      </c>
      <c r="G94" s="263"/>
      <c r="H94" s="245" t="s">
        <v>711</v>
      </c>
      <c r="I94" s="245" t="s">
        <v>709</v>
      </c>
      <c r="J94" s="245"/>
      <c r="K94" s="256"/>
    </row>
    <row r="95" spans="2:11" ht="15" customHeight="1">
      <c r="B95" s="265"/>
      <c r="C95" s="245" t="s">
        <v>46</v>
      </c>
      <c r="D95" s="245"/>
      <c r="E95" s="245"/>
      <c r="F95" s="264" t="s">
        <v>675</v>
      </c>
      <c r="G95" s="263"/>
      <c r="H95" s="245" t="s">
        <v>712</v>
      </c>
      <c r="I95" s="245" t="s">
        <v>709</v>
      </c>
      <c r="J95" s="245"/>
      <c r="K95" s="256"/>
    </row>
    <row r="96" spans="2:11" ht="15" customHeight="1">
      <c r="B96" s="268"/>
      <c r="C96" s="269"/>
      <c r="D96" s="269"/>
      <c r="E96" s="269"/>
      <c r="F96" s="269"/>
      <c r="G96" s="269"/>
      <c r="H96" s="269"/>
      <c r="I96" s="269"/>
      <c r="J96" s="269"/>
      <c r="K96" s="270"/>
    </row>
    <row r="97" spans="2:11" ht="18.75" customHeight="1">
      <c r="B97" s="271"/>
      <c r="C97" s="272"/>
      <c r="D97" s="272"/>
      <c r="E97" s="272"/>
      <c r="F97" s="272"/>
      <c r="G97" s="272"/>
      <c r="H97" s="272"/>
      <c r="I97" s="272"/>
      <c r="J97" s="272"/>
      <c r="K97" s="271"/>
    </row>
    <row r="98" spans="2:11" ht="18.75" customHeight="1">
      <c r="B98" s="251"/>
      <c r="C98" s="251"/>
      <c r="D98" s="251"/>
      <c r="E98" s="251"/>
      <c r="F98" s="251"/>
      <c r="G98" s="251"/>
      <c r="H98" s="251"/>
      <c r="I98" s="251"/>
      <c r="J98" s="251"/>
      <c r="K98" s="251"/>
    </row>
    <row r="99" spans="2:11" ht="7.5" customHeight="1">
      <c r="B99" s="252"/>
      <c r="C99" s="253"/>
      <c r="D99" s="253"/>
      <c r="E99" s="253"/>
      <c r="F99" s="253"/>
      <c r="G99" s="253"/>
      <c r="H99" s="253"/>
      <c r="I99" s="253"/>
      <c r="J99" s="253"/>
      <c r="K99" s="254"/>
    </row>
    <row r="100" spans="2:11" ht="45" customHeight="1">
      <c r="B100" s="255"/>
      <c r="C100" s="360" t="s">
        <v>713</v>
      </c>
      <c r="D100" s="360"/>
      <c r="E100" s="360"/>
      <c r="F100" s="360"/>
      <c r="G100" s="360"/>
      <c r="H100" s="360"/>
      <c r="I100" s="360"/>
      <c r="J100" s="360"/>
      <c r="K100" s="256"/>
    </row>
    <row r="101" spans="2:11" ht="17.25" customHeight="1">
      <c r="B101" s="255"/>
      <c r="C101" s="257" t="s">
        <v>669</v>
      </c>
      <c r="D101" s="257"/>
      <c r="E101" s="257"/>
      <c r="F101" s="257" t="s">
        <v>670</v>
      </c>
      <c r="G101" s="258"/>
      <c r="H101" s="257" t="s">
        <v>108</v>
      </c>
      <c r="I101" s="257" t="s">
        <v>55</v>
      </c>
      <c r="J101" s="257" t="s">
        <v>671</v>
      </c>
      <c r="K101" s="256"/>
    </row>
    <row r="102" spans="2:11" ht="17.25" customHeight="1">
      <c r="B102" s="255"/>
      <c r="C102" s="259" t="s">
        <v>672</v>
      </c>
      <c r="D102" s="259"/>
      <c r="E102" s="259"/>
      <c r="F102" s="260" t="s">
        <v>673</v>
      </c>
      <c r="G102" s="261"/>
      <c r="H102" s="259"/>
      <c r="I102" s="259"/>
      <c r="J102" s="259" t="s">
        <v>674</v>
      </c>
      <c r="K102" s="256"/>
    </row>
    <row r="103" spans="2:11" ht="5.25" customHeight="1">
      <c r="B103" s="255"/>
      <c r="C103" s="257"/>
      <c r="D103" s="257"/>
      <c r="E103" s="257"/>
      <c r="F103" s="257"/>
      <c r="G103" s="273"/>
      <c r="H103" s="257"/>
      <c r="I103" s="257"/>
      <c r="J103" s="257"/>
      <c r="K103" s="256"/>
    </row>
    <row r="104" spans="2:11" ht="15" customHeight="1">
      <c r="B104" s="255"/>
      <c r="C104" s="245" t="s">
        <v>51</v>
      </c>
      <c r="D104" s="262"/>
      <c r="E104" s="262"/>
      <c r="F104" s="264" t="s">
        <v>675</v>
      </c>
      <c r="G104" s="273"/>
      <c r="H104" s="245" t="s">
        <v>714</v>
      </c>
      <c r="I104" s="245" t="s">
        <v>677</v>
      </c>
      <c r="J104" s="245">
        <v>20</v>
      </c>
      <c r="K104" s="256"/>
    </row>
    <row r="105" spans="2:11" ht="15" customHeight="1">
      <c r="B105" s="255"/>
      <c r="C105" s="245" t="s">
        <v>678</v>
      </c>
      <c r="D105" s="245"/>
      <c r="E105" s="245"/>
      <c r="F105" s="264" t="s">
        <v>675</v>
      </c>
      <c r="G105" s="245"/>
      <c r="H105" s="245" t="s">
        <v>714</v>
      </c>
      <c r="I105" s="245" t="s">
        <v>677</v>
      </c>
      <c r="J105" s="245">
        <v>120</v>
      </c>
      <c r="K105" s="256"/>
    </row>
    <row r="106" spans="2:11" ht="15" customHeight="1">
      <c r="B106" s="265"/>
      <c r="C106" s="245" t="s">
        <v>680</v>
      </c>
      <c r="D106" s="245"/>
      <c r="E106" s="245"/>
      <c r="F106" s="264" t="s">
        <v>681</v>
      </c>
      <c r="G106" s="245"/>
      <c r="H106" s="245" t="s">
        <v>714</v>
      </c>
      <c r="I106" s="245" t="s">
        <v>677</v>
      </c>
      <c r="J106" s="245">
        <v>50</v>
      </c>
      <c r="K106" s="256"/>
    </row>
    <row r="107" spans="2:11" ht="15" customHeight="1">
      <c r="B107" s="265"/>
      <c r="C107" s="245" t="s">
        <v>683</v>
      </c>
      <c r="D107" s="245"/>
      <c r="E107" s="245"/>
      <c r="F107" s="264" t="s">
        <v>675</v>
      </c>
      <c r="G107" s="245"/>
      <c r="H107" s="245" t="s">
        <v>714</v>
      </c>
      <c r="I107" s="245" t="s">
        <v>685</v>
      </c>
      <c r="J107" s="245"/>
      <c r="K107" s="256"/>
    </row>
    <row r="108" spans="2:11" ht="15" customHeight="1">
      <c r="B108" s="265"/>
      <c r="C108" s="245" t="s">
        <v>694</v>
      </c>
      <c r="D108" s="245"/>
      <c r="E108" s="245"/>
      <c r="F108" s="264" t="s">
        <v>681</v>
      </c>
      <c r="G108" s="245"/>
      <c r="H108" s="245" t="s">
        <v>714</v>
      </c>
      <c r="I108" s="245" t="s">
        <v>677</v>
      </c>
      <c r="J108" s="245">
        <v>50</v>
      </c>
      <c r="K108" s="256"/>
    </row>
    <row r="109" spans="2:11" ht="15" customHeight="1">
      <c r="B109" s="265"/>
      <c r="C109" s="245" t="s">
        <v>702</v>
      </c>
      <c r="D109" s="245"/>
      <c r="E109" s="245"/>
      <c r="F109" s="264" t="s">
        <v>681</v>
      </c>
      <c r="G109" s="245"/>
      <c r="H109" s="245" t="s">
        <v>714</v>
      </c>
      <c r="I109" s="245" t="s">
        <v>677</v>
      </c>
      <c r="J109" s="245">
        <v>50</v>
      </c>
      <c r="K109" s="256"/>
    </row>
    <row r="110" spans="2:11" ht="15" customHeight="1">
      <c r="B110" s="265"/>
      <c r="C110" s="245" t="s">
        <v>700</v>
      </c>
      <c r="D110" s="245"/>
      <c r="E110" s="245"/>
      <c r="F110" s="264" t="s">
        <v>681</v>
      </c>
      <c r="G110" s="245"/>
      <c r="H110" s="245" t="s">
        <v>714</v>
      </c>
      <c r="I110" s="245" t="s">
        <v>677</v>
      </c>
      <c r="J110" s="245">
        <v>50</v>
      </c>
      <c r="K110" s="256"/>
    </row>
    <row r="111" spans="2:11" ht="15" customHeight="1">
      <c r="B111" s="265"/>
      <c r="C111" s="245" t="s">
        <v>51</v>
      </c>
      <c r="D111" s="245"/>
      <c r="E111" s="245"/>
      <c r="F111" s="264" t="s">
        <v>675</v>
      </c>
      <c r="G111" s="245"/>
      <c r="H111" s="245" t="s">
        <v>715</v>
      </c>
      <c r="I111" s="245" t="s">
        <v>677</v>
      </c>
      <c r="J111" s="245">
        <v>20</v>
      </c>
      <c r="K111" s="256"/>
    </row>
    <row r="112" spans="2:11" ht="15" customHeight="1">
      <c r="B112" s="265"/>
      <c r="C112" s="245" t="s">
        <v>716</v>
      </c>
      <c r="D112" s="245"/>
      <c r="E112" s="245"/>
      <c r="F112" s="264" t="s">
        <v>675</v>
      </c>
      <c r="G112" s="245"/>
      <c r="H112" s="245" t="s">
        <v>717</v>
      </c>
      <c r="I112" s="245" t="s">
        <v>677</v>
      </c>
      <c r="J112" s="245">
        <v>120</v>
      </c>
      <c r="K112" s="256"/>
    </row>
    <row r="113" spans="2:11" ht="15" customHeight="1">
      <c r="B113" s="265"/>
      <c r="C113" s="245" t="s">
        <v>36</v>
      </c>
      <c r="D113" s="245"/>
      <c r="E113" s="245"/>
      <c r="F113" s="264" t="s">
        <v>675</v>
      </c>
      <c r="G113" s="245"/>
      <c r="H113" s="245" t="s">
        <v>718</v>
      </c>
      <c r="I113" s="245" t="s">
        <v>709</v>
      </c>
      <c r="J113" s="245"/>
      <c r="K113" s="256"/>
    </row>
    <row r="114" spans="2:11" ht="15" customHeight="1">
      <c r="B114" s="265"/>
      <c r="C114" s="245" t="s">
        <v>46</v>
      </c>
      <c r="D114" s="245"/>
      <c r="E114" s="245"/>
      <c r="F114" s="264" t="s">
        <v>675</v>
      </c>
      <c r="G114" s="245"/>
      <c r="H114" s="245" t="s">
        <v>719</v>
      </c>
      <c r="I114" s="245" t="s">
        <v>709</v>
      </c>
      <c r="J114" s="245"/>
      <c r="K114" s="256"/>
    </row>
    <row r="115" spans="2:11" ht="15" customHeight="1">
      <c r="B115" s="265"/>
      <c r="C115" s="245" t="s">
        <v>55</v>
      </c>
      <c r="D115" s="245"/>
      <c r="E115" s="245"/>
      <c r="F115" s="264" t="s">
        <v>675</v>
      </c>
      <c r="G115" s="245"/>
      <c r="H115" s="245" t="s">
        <v>720</v>
      </c>
      <c r="I115" s="245" t="s">
        <v>721</v>
      </c>
      <c r="J115" s="245"/>
      <c r="K115" s="256"/>
    </row>
    <row r="116" spans="2:11" ht="15" customHeight="1">
      <c r="B116" s="268"/>
      <c r="C116" s="274"/>
      <c r="D116" s="274"/>
      <c r="E116" s="274"/>
      <c r="F116" s="274"/>
      <c r="G116" s="274"/>
      <c r="H116" s="274"/>
      <c r="I116" s="274"/>
      <c r="J116" s="274"/>
      <c r="K116" s="270"/>
    </row>
    <row r="117" spans="2:11" ht="18.75" customHeight="1">
      <c r="B117" s="275"/>
      <c r="C117" s="241"/>
      <c r="D117" s="241"/>
      <c r="E117" s="241"/>
      <c r="F117" s="276"/>
      <c r="G117" s="241"/>
      <c r="H117" s="241"/>
      <c r="I117" s="241"/>
      <c r="J117" s="241"/>
      <c r="K117" s="275"/>
    </row>
    <row r="118" spans="2:11" ht="18.75" customHeight="1">
      <c r="B118" s="251"/>
      <c r="C118" s="251"/>
      <c r="D118" s="251"/>
      <c r="E118" s="251"/>
      <c r="F118" s="251"/>
      <c r="G118" s="251"/>
      <c r="H118" s="251"/>
      <c r="I118" s="251"/>
      <c r="J118" s="251"/>
      <c r="K118" s="251"/>
    </row>
    <row r="119" spans="2:11" ht="7.5" customHeight="1">
      <c r="B119" s="277"/>
      <c r="C119" s="278"/>
      <c r="D119" s="278"/>
      <c r="E119" s="278"/>
      <c r="F119" s="278"/>
      <c r="G119" s="278"/>
      <c r="H119" s="278"/>
      <c r="I119" s="278"/>
      <c r="J119" s="278"/>
      <c r="K119" s="279"/>
    </row>
    <row r="120" spans="2:11" ht="45" customHeight="1">
      <c r="B120" s="280"/>
      <c r="C120" s="359" t="s">
        <v>722</v>
      </c>
      <c r="D120" s="359"/>
      <c r="E120" s="359"/>
      <c r="F120" s="359"/>
      <c r="G120" s="359"/>
      <c r="H120" s="359"/>
      <c r="I120" s="359"/>
      <c r="J120" s="359"/>
      <c r="K120" s="281"/>
    </row>
    <row r="121" spans="2:11" ht="17.25" customHeight="1">
      <c r="B121" s="282"/>
      <c r="C121" s="257" t="s">
        <v>669</v>
      </c>
      <c r="D121" s="257"/>
      <c r="E121" s="257"/>
      <c r="F121" s="257" t="s">
        <v>670</v>
      </c>
      <c r="G121" s="258"/>
      <c r="H121" s="257" t="s">
        <v>108</v>
      </c>
      <c r="I121" s="257" t="s">
        <v>55</v>
      </c>
      <c r="J121" s="257" t="s">
        <v>671</v>
      </c>
      <c r="K121" s="283"/>
    </row>
    <row r="122" spans="2:11" ht="17.25" customHeight="1">
      <c r="B122" s="282"/>
      <c r="C122" s="259" t="s">
        <v>672</v>
      </c>
      <c r="D122" s="259"/>
      <c r="E122" s="259"/>
      <c r="F122" s="260" t="s">
        <v>673</v>
      </c>
      <c r="G122" s="261"/>
      <c r="H122" s="259"/>
      <c r="I122" s="259"/>
      <c r="J122" s="259" t="s">
        <v>674</v>
      </c>
      <c r="K122" s="283"/>
    </row>
    <row r="123" spans="2:11" ht="5.25" customHeight="1">
      <c r="B123" s="284"/>
      <c r="C123" s="262"/>
      <c r="D123" s="262"/>
      <c r="E123" s="262"/>
      <c r="F123" s="262"/>
      <c r="G123" s="245"/>
      <c r="H123" s="262"/>
      <c r="I123" s="262"/>
      <c r="J123" s="262"/>
      <c r="K123" s="285"/>
    </row>
    <row r="124" spans="2:11" ht="15" customHeight="1">
      <c r="B124" s="284"/>
      <c r="C124" s="245" t="s">
        <v>678</v>
      </c>
      <c r="D124" s="262"/>
      <c r="E124" s="262"/>
      <c r="F124" s="264" t="s">
        <v>675</v>
      </c>
      <c r="G124" s="245"/>
      <c r="H124" s="245" t="s">
        <v>714</v>
      </c>
      <c r="I124" s="245" t="s">
        <v>677</v>
      </c>
      <c r="J124" s="245">
        <v>120</v>
      </c>
      <c r="K124" s="286"/>
    </row>
    <row r="125" spans="2:11" ht="15" customHeight="1">
      <c r="B125" s="284"/>
      <c r="C125" s="245" t="s">
        <v>723</v>
      </c>
      <c r="D125" s="245"/>
      <c r="E125" s="245"/>
      <c r="F125" s="264" t="s">
        <v>675</v>
      </c>
      <c r="G125" s="245"/>
      <c r="H125" s="245" t="s">
        <v>724</v>
      </c>
      <c r="I125" s="245" t="s">
        <v>677</v>
      </c>
      <c r="J125" s="245" t="s">
        <v>725</v>
      </c>
      <c r="K125" s="286"/>
    </row>
    <row r="126" spans="2:11" ht="15" customHeight="1">
      <c r="B126" s="284"/>
      <c r="C126" s="245" t="s">
        <v>624</v>
      </c>
      <c r="D126" s="245"/>
      <c r="E126" s="245"/>
      <c r="F126" s="264" t="s">
        <v>675</v>
      </c>
      <c r="G126" s="245"/>
      <c r="H126" s="245" t="s">
        <v>726</v>
      </c>
      <c r="I126" s="245" t="s">
        <v>677</v>
      </c>
      <c r="J126" s="245" t="s">
        <v>725</v>
      </c>
      <c r="K126" s="286"/>
    </row>
    <row r="127" spans="2:11" ht="15" customHeight="1">
      <c r="B127" s="284"/>
      <c r="C127" s="245" t="s">
        <v>686</v>
      </c>
      <c r="D127" s="245"/>
      <c r="E127" s="245"/>
      <c r="F127" s="264" t="s">
        <v>681</v>
      </c>
      <c r="G127" s="245"/>
      <c r="H127" s="245" t="s">
        <v>687</v>
      </c>
      <c r="I127" s="245" t="s">
        <v>677</v>
      </c>
      <c r="J127" s="245">
        <v>15</v>
      </c>
      <c r="K127" s="286"/>
    </row>
    <row r="128" spans="2:11" ht="15" customHeight="1">
      <c r="B128" s="284"/>
      <c r="C128" s="266" t="s">
        <v>688</v>
      </c>
      <c r="D128" s="266"/>
      <c r="E128" s="266"/>
      <c r="F128" s="267" t="s">
        <v>681</v>
      </c>
      <c r="G128" s="266"/>
      <c r="H128" s="266" t="s">
        <v>689</v>
      </c>
      <c r="I128" s="266" t="s">
        <v>677</v>
      </c>
      <c r="J128" s="266">
        <v>15</v>
      </c>
      <c r="K128" s="286"/>
    </row>
    <row r="129" spans="2:11" ht="15" customHeight="1">
      <c r="B129" s="284"/>
      <c r="C129" s="266" t="s">
        <v>690</v>
      </c>
      <c r="D129" s="266"/>
      <c r="E129" s="266"/>
      <c r="F129" s="267" t="s">
        <v>681</v>
      </c>
      <c r="G129" s="266"/>
      <c r="H129" s="266" t="s">
        <v>691</v>
      </c>
      <c r="I129" s="266" t="s">
        <v>677</v>
      </c>
      <c r="J129" s="266">
        <v>20</v>
      </c>
      <c r="K129" s="286"/>
    </row>
    <row r="130" spans="2:11" ht="15" customHeight="1">
      <c r="B130" s="284"/>
      <c r="C130" s="266" t="s">
        <v>692</v>
      </c>
      <c r="D130" s="266"/>
      <c r="E130" s="266"/>
      <c r="F130" s="267" t="s">
        <v>681</v>
      </c>
      <c r="G130" s="266"/>
      <c r="H130" s="266" t="s">
        <v>693</v>
      </c>
      <c r="I130" s="266" t="s">
        <v>677</v>
      </c>
      <c r="J130" s="266">
        <v>20</v>
      </c>
      <c r="K130" s="286"/>
    </row>
    <row r="131" spans="2:11" ht="15" customHeight="1">
      <c r="B131" s="284"/>
      <c r="C131" s="245" t="s">
        <v>680</v>
      </c>
      <c r="D131" s="245"/>
      <c r="E131" s="245"/>
      <c r="F131" s="264" t="s">
        <v>681</v>
      </c>
      <c r="G131" s="245"/>
      <c r="H131" s="245" t="s">
        <v>714</v>
      </c>
      <c r="I131" s="245" t="s">
        <v>677</v>
      </c>
      <c r="J131" s="245">
        <v>50</v>
      </c>
      <c r="K131" s="286"/>
    </row>
    <row r="132" spans="2:11" ht="15" customHeight="1">
      <c r="B132" s="284"/>
      <c r="C132" s="245" t="s">
        <v>694</v>
      </c>
      <c r="D132" s="245"/>
      <c r="E132" s="245"/>
      <c r="F132" s="264" t="s">
        <v>681</v>
      </c>
      <c r="G132" s="245"/>
      <c r="H132" s="245" t="s">
        <v>714</v>
      </c>
      <c r="I132" s="245" t="s">
        <v>677</v>
      </c>
      <c r="J132" s="245">
        <v>50</v>
      </c>
      <c r="K132" s="286"/>
    </row>
    <row r="133" spans="2:11" ht="15" customHeight="1">
      <c r="B133" s="284"/>
      <c r="C133" s="245" t="s">
        <v>700</v>
      </c>
      <c r="D133" s="245"/>
      <c r="E133" s="245"/>
      <c r="F133" s="264" t="s">
        <v>681</v>
      </c>
      <c r="G133" s="245"/>
      <c r="H133" s="245" t="s">
        <v>714</v>
      </c>
      <c r="I133" s="245" t="s">
        <v>677</v>
      </c>
      <c r="J133" s="245">
        <v>50</v>
      </c>
      <c r="K133" s="286"/>
    </row>
    <row r="134" spans="2:11" ht="15" customHeight="1">
      <c r="B134" s="284"/>
      <c r="C134" s="245" t="s">
        <v>702</v>
      </c>
      <c r="D134" s="245"/>
      <c r="E134" s="245"/>
      <c r="F134" s="264" t="s">
        <v>681</v>
      </c>
      <c r="G134" s="245"/>
      <c r="H134" s="245" t="s">
        <v>714</v>
      </c>
      <c r="I134" s="245" t="s">
        <v>677</v>
      </c>
      <c r="J134" s="245">
        <v>50</v>
      </c>
      <c r="K134" s="286"/>
    </row>
    <row r="135" spans="2:11" ht="15" customHeight="1">
      <c r="B135" s="284"/>
      <c r="C135" s="245" t="s">
        <v>113</v>
      </c>
      <c r="D135" s="245"/>
      <c r="E135" s="245"/>
      <c r="F135" s="264" t="s">
        <v>681</v>
      </c>
      <c r="G135" s="245"/>
      <c r="H135" s="245" t="s">
        <v>727</v>
      </c>
      <c r="I135" s="245" t="s">
        <v>677</v>
      </c>
      <c r="J135" s="245">
        <v>255</v>
      </c>
      <c r="K135" s="286"/>
    </row>
    <row r="136" spans="2:11" ht="15" customHeight="1">
      <c r="B136" s="284"/>
      <c r="C136" s="245" t="s">
        <v>704</v>
      </c>
      <c r="D136" s="245"/>
      <c r="E136" s="245"/>
      <c r="F136" s="264" t="s">
        <v>675</v>
      </c>
      <c r="G136" s="245"/>
      <c r="H136" s="245" t="s">
        <v>728</v>
      </c>
      <c r="I136" s="245" t="s">
        <v>706</v>
      </c>
      <c r="J136" s="245"/>
      <c r="K136" s="286"/>
    </row>
    <row r="137" spans="2:11" ht="15" customHeight="1">
      <c r="B137" s="284"/>
      <c r="C137" s="245" t="s">
        <v>707</v>
      </c>
      <c r="D137" s="245"/>
      <c r="E137" s="245"/>
      <c r="F137" s="264" t="s">
        <v>675</v>
      </c>
      <c r="G137" s="245"/>
      <c r="H137" s="245" t="s">
        <v>729</v>
      </c>
      <c r="I137" s="245" t="s">
        <v>709</v>
      </c>
      <c r="J137" s="245"/>
      <c r="K137" s="286"/>
    </row>
    <row r="138" spans="2:11" ht="15" customHeight="1">
      <c r="B138" s="284"/>
      <c r="C138" s="245" t="s">
        <v>710</v>
      </c>
      <c r="D138" s="245"/>
      <c r="E138" s="245"/>
      <c r="F138" s="264" t="s">
        <v>675</v>
      </c>
      <c r="G138" s="245"/>
      <c r="H138" s="245" t="s">
        <v>710</v>
      </c>
      <c r="I138" s="245" t="s">
        <v>709</v>
      </c>
      <c r="J138" s="245"/>
      <c r="K138" s="286"/>
    </row>
    <row r="139" spans="2:11" ht="15" customHeight="1">
      <c r="B139" s="284"/>
      <c r="C139" s="245" t="s">
        <v>36</v>
      </c>
      <c r="D139" s="245"/>
      <c r="E139" s="245"/>
      <c r="F139" s="264" t="s">
        <v>675</v>
      </c>
      <c r="G139" s="245"/>
      <c r="H139" s="245" t="s">
        <v>730</v>
      </c>
      <c r="I139" s="245" t="s">
        <v>709</v>
      </c>
      <c r="J139" s="245"/>
      <c r="K139" s="286"/>
    </row>
    <row r="140" spans="2:11" ht="15" customHeight="1">
      <c r="B140" s="284"/>
      <c r="C140" s="245" t="s">
        <v>731</v>
      </c>
      <c r="D140" s="245"/>
      <c r="E140" s="245"/>
      <c r="F140" s="264" t="s">
        <v>675</v>
      </c>
      <c r="G140" s="245"/>
      <c r="H140" s="245" t="s">
        <v>732</v>
      </c>
      <c r="I140" s="245" t="s">
        <v>709</v>
      </c>
      <c r="J140" s="245"/>
      <c r="K140" s="286"/>
    </row>
    <row r="141" spans="2:11" ht="15" customHeight="1">
      <c r="B141" s="287"/>
      <c r="C141" s="288"/>
      <c r="D141" s="288"/>
      <c r="E141" s="288"/>
      <c r="F141" s="288"/>
      <c r="G141" s="288"/>
      <c r="H141" s="288"/>
      <c r="I141" s="288"/>
      <c r="J141" s="288"/>
      <c r="K141" s="289"/>
    </row>
    <row r="142" spans="2:11" ht="18.75" customHeight="1">
      <c r="B142" s="241"/>
      <c r="C142" s="241"/>
      <c r="D142" s="241"/>
      <c r="E142" s="241"/>
      <c r="F142" s="276"/>
      <c r="G142" s="241"/>
      <c r="H142" s="241"/>
      <c r="I142" s="241"/>
      <c r="J142" s="241"/>
      <c r="K142" s="241"/>
    </row>
    <row r="143" spans="2:11" ht="18.75" customHeight="1">
      <c r="B143" s="251"/>
      <c r="C143" s="251"/>
      <c r="D143" s="251"/>
      <c r="E143" s="251"/>
      <c r="F143" s="251"/>
      <c r="G143" s="251"/>
      <c r="H143" s="251"/>
      <c r="I143" s="251"/>
      <c r="J143" s="251"/>
      <c r="K143" s="251"/>
    </row>
    <row r="144" spans="2:11" ht="7.5" customHeight="1">
      <c r="B144" s="252"/>
      <c r="C144" s="253"/>
      <c r="D144" s="253"/>
      <c r="E144" s="253"/>
      <c r="F144" s="253"/>
      <c r="G144" s="253"/>
      <c r="H144" s="253"/>
      <c r="I144" s="253"/>
      <c r="J144" s="253"/>
      <c r="K144" s="254"/>
    </row>
    <row r="145" spans="2:11" ht="45" customHeight="1">
      <c r="B145" s="255"/>
      <c r="C145" s="360" t="s">
        <v>733</v>
      </c>
      <c r="D145" s="360"/>
      <c r="E145" s="360"/>
      <c r="F145" s="360"/>
      <c r="G145" s="360"/>
      <c r="H145" s="360"/>
      <c r="I145" s="360"/>
      <c r="J145" s="360"/>
      <c r="K145" s="256"/>
    </row>
    <row r="146" spans="2:11" ht="17.25" customHeight="1">
      <c r="B146" s="255"/>
      <c r="C146" s="257" t="s">
        <v>669</v>
      </c>
      <c r="D146" s="257"/>
      <c r="E146" s="257"/>
      <c r="F146" s="257" t="s">
        <v>670</v>
      </c>
      <c r="G146" s="258"/>
      <c r="H146" s="257" t="s">
        <v>108</v>
      </c>
      <c r="I146" s="257" t="s">
        <v>55</v>
      </c>
      <c r="J146" s="257" t="s">
        <v>671</v>
      </c>
      <c r="K146" s="256"/>
    </row>
    <row r="147" spans="2:11" ht="17.25" customHeight="1">
      <c r="B147" s="255"/>
      <c r="C147" s="259" t="s">
        <v>672</v>
      </c>
      <c r="D147" s="259"/>
      <c r="E147" s="259"/>
      <c r="F147" s="260" t="s">
        <v>673</v>
      </c>
      <c r="G147" s="261"/>
      <c r="H147" s="259"/>
      <c r="I147" s="259"/>
      <c r="J147" s="259" t="s">
        <v>674</v>
      </c>
      <c r="K147" s="256"/>
    </row>
    <row r="148" spans="2:11" ht="5.25" customHeight="1">
      <c r="B148" s="265"/>
      <c r="C148" s="262"/>
      <c r="D148" s="262"/>
      <c r="E148" s="262"/>
      <c r="F148" s="262"/>
      <c r="G148" s="263"/>
      <c r="H148" s="262"/>
      <c r="I148" s="262"/>
      <c r="J148" s="262"/>
      <c r="K148" s="286"/>
    </row>
    <row r="149" spans="2:11" ht="15" customHeight="1">
      <c r="B149" s="265"/>
      <c r="C149" s="290" t="s">
        <v>678</v>
      </c>
      <c r="D149" s="245"/>
      <c r="E149" s="245"/>
      <c r="F149" s="291" t="s">
        <v>675</v>
      </c>
      <c r="G149" s="245"/>
      <c r="H149" s="290" t="s">
        <v>714</v>
      </c>
      <c r="I149" s="290" t="s">
        <v>677</v>
      </c>
      <c r="J149" s="290">
        <v>120</v>
      </c>
      <c r="K149" s="286"/>
    </row>
    <row r="150" spans="2:11" ht="15" customHeight="1">
      <c r="B150" s="265"/>
      <c r="C150" s="290" t="s">
        <v>723</v>
      </c>
      <c r="D150" s="245"/>
      <c r="E150" s="245"/>
      <c r="F150" s="291" t="s">
        <v>675</v>
      </c>
      <c r="G150" s="245"/>
      <c r="H150" s="290" t="s">
        <v>734</v>
      </c>
      <c r="I150" s="290" t="s">
        <v>677</v>
      </c>
      <c r="J150" s="290" t="s">
        <v>725</v>
      </c>
      <c r="K150" s="286"/>
    </row>
    <row r="151" spans="2:11" ht="15" customHeight="1">
      <c r="B151" s="265"/>
      <c r="C151" s="290" t="s">
        <v>624</v>
      </c>
      <c r="D151" s="245"/>
      <c r="E151" s="245"/>
      <c r="F151" s="291" t="s">
        <v>675</v>
      </c>
      <c r="G151" s="245"/>
      <c r="H151" s="290" t="s">
        <v>735</v>
      </c>
      <c r="I151" s="290" t="s">
        <v>677</v>
      </c>
      <c r="J151" s="290" t="s">
        <v>725</v>
      </c>
      <c r="K151" s="286"/>
    </row>
    <row r="152" spans="2:11" ht="15" customHeight="1">
      <c r="B152" s="265"/>
      <c r="C152" s="290" t="s">
        <v>680</v>
      </c>
      <c r="D152" s="245"/>
      <c r="E152" s="245"/>
      <c r="F152" s="291" t="s">
        <v>681</v>
      </c>
      <c r="G152" s="245"/>
      <c r="H152" s="290" t="s">
        <v>714</v>
      </c>
      <c r="I152" s="290" t="s">
        <v>677</v>
      </c>
      <c r="J152" s="290">
        <v>50</v>
      </c>
      <c r="K152" s="286"/>
    </row>
    <row r="153" spans="2:11" ht="15" customHeight="1">
      <c r="B153" s="265"/>
      <c r="C153" s="290" t="s">
        <v>683</v>
      </c>
      <c r="D153" s="245"/>
      <c r="E153" s="245"/>
      <c r="F153" s="291" t="s">
        <v>675</v>
      </c>
      <c r="G153" s="245"/>
      <c r="H153" s="290" t="s">
        <v>714</v>
      </c>
      <c r="I153" s="290" t="s">
        <v>685</v>
      </c>
      <c r="J153" s="290"/>
      <c r="K153" s="286"/>
    </row>
    <row r="154" spans="2:11" ht="15" customHeight="1">
      <c r="B154" s="265"/>
      <c r="C154" s="290" t="s">
        <v>694</v>
      </c>
      <c r="D154" s="245"/>
      <c r="E154" s="245"/>
      <c r="F154" s="291" t="s">
        <v>681</v>
      </c>
      <c r="G154" s="245"/>
      <c r="H154" s="290" t="s">
        <v>714</v>
      </c>
      <c r="I154" s="290" t="s">
        <v>677</v>
      </c>
      <c r="J154" s="290">
        <v>50</v>
      </c>
      <c r="K154" s="286"/>
    </row>
    <row r="155" spans="2:11" ht="15" customHeight="1">
      <c r="B155" s="265"/>
      <c r="C155" s="290" t="s">
        <v>702</v>
      </c>
      <c r="D155" s="245"/>
      <c r="E155" s="245"/>
      <c r="F155" s="291" t="s">
        <v>681</v>
      </c>
      <c r="G155" s="245"/>
      <c r="H155" s="290" t="s">
        <v>714</v>
      </c>
      <c r="I155" s="290" t="s">
        <v>677</v>
      </c>
      <c r="J155" s="290">
        <v>50</v>
      </c>
      <c r="K155" s="286"/>
    </row>
    <row r="156" spans="2:11" ht="15" customHeight="1">
      <c r="B156" s="265"/>
      <c r="C156" s="290" t="s">
        <v>700</v>
      </c>
      <c r="D156" s="245"/>
      <c r="E156" s="245"/>
      <c r="F156" s="291" t="s">
        <v>681</v>
      </c>
      <c r="G156" s="245"/>
      <c r="H156" s="290" t="s">
        <v>714</v>
      </c>
      <c r="I156" s="290" t="s">
        <v>677</v>
      </c>
      <c r="J156" s="290">
        <v>50</v>
      </c>
      <c r="K156" s="286"/>
    </row>
    <row r="157" spans="2:11" ht="15" customHeight="1">
      <c r="B157" s="265"/>
      <c r="C157" s="290" t="s">
        <v>94</v>
      </c>
      <c r="D157" s="245"/>
      <c r="E157" s="245"/>
      <c r="F157" s="291" t="s">
        <v>675</v>
      </c>
      <c r="G157" s="245"/>
      <c r="H157" s="290" t="s">
        <v>736</v>
      </c>
      <c r="I157" s="290" t="s">
        <v>677</v>
      </c>
      <c r="J157" s="290" t="s">
        <v>737</v>
      </c>
      <c r="K157" s="286"/>
    </row>
    <row r="158" spans="2:11" ht="15" customHeight="1">
      <c r="B158" s="265"/>
      <c r="C158" s="290" t="s">
        <v>738</v>
      </c>
      <c r="D158" s="245"/>
      <c r="E158" s="245"/>
      <c r="F158" s="291" t="s">
        <v>675</v>
      </c>
      <c r="G158" s="245"/>
      <c r="H158" s="290" t="s">
        <v>739</v>
      </c>
      <c r="I158" s="290" t="s">
        <v>709</v>
      </c>
      <c r="J158" s="290"/>
      <c r="K158" s="286"/>
    </row>
    <row r="159" spans="2:11" ht="15" customHeight="1">
      <c r="B159" s="292"/>
      <c r="C159" s="274"/>
      <c r="D159" s="274"/>
      <c r="E159" s="274"/>
      <c r="F159" s="274"/>
      <c r="G159" s="274"/>
      <c r="H159" s="274"/>
      <c r="I159" s="274"/>
      <c r="J159" s="274"/>
      <c r="K159" s="293"/>
    </row>
    <row r="160" spans="2:11" ht="18.75" customHeight="1">
      <c r="B160" s="241"/>
      <c r="C160" s="245"/>
      <c r="D160" s="245"/>
      <c r="E160" s="245"/>
      <c r="F160" s="264"/>
      <c r="G160" s="245"/>
      <c r="H160" s="245"/>
      <c r="I160" s="245"/>
      <c r="J160" s="245"/>
      <c r="K160" s="241"/>
    </row>
    <row r="161" spans="2:11" ht="18.75" customHeight="1">
      <c r="B161" s="251"/>
      <c r="C161" s="251"/>
      <c r="D161" s="251"/>
      <c r="E161" s="251"/>
      <c r="F161" s="251"/>
      <c r="G161" s="251"/>
      <c r="H161" s="251"/>
      <c r="I161" s="251"/>
      <c r="J161" s="251"/>
      <c r="K161" s="251"/>
    </row>
    <row r="162" spans="2:11" ht="7.5" customHeight="1">
      <c r="B162" s="233"/>
      <c r="C162" s="234"/>
      <c r="D162" s="234"/>
      <c r="E162" s="234"/>
      <c r="F162" s="234"/>
      <c r="G162" s="234"/>
      <c r="H162" s="234"/>
      <c r="I162" s="234"/>
      <c r="J162" s="234"/>
      <c r="K162" s="235"/>
    </row>
    <row r="163" spans="2:11" ht="45" customHeight="1">
      <c r="B163" s="236"/>
      <c r="C163" s="359" t="s">
        <v>740</v>
      </c>
      <c r="D163" s="359"/>
      <c r="E163" s="359"/>
      <c r="F163" s="359"/>
      <c r="G163" s="359"/>
      <c r="H163" s="359"/>
      <c r="I163" s="359"/>
      <c r="J163" s="359"/>
      <c r="K163" s="237"/>
    </row>
    <row r="164" spans="2:11" ht="17.25" customHeight="1">
      <c r="B164" s="236"/>
      <c r="C164" s="257" t="s">
        <v>669</v>
      </c>
      <c r="D164" s="257"/>
      <c r="E164" s="257"/>
      <c r="F164" s="257" t="s">
        <v>670</v>
      </c>
      <c r="G164" s="294"/>
      <c r="H164" s="295" t="s">
        <v>108</v>
      </c>
      <c r="I164" s="295" t="s">
        <v>55</v>
      </c>
      <c r="J164" s="257" t="s">
        <v>671</v>
      </c>
      <c r="K164" s="237"/>
    </row>
    <row r="165" spans="2:11" ht="17.25" customHeight="1">
      <c r="B165" s="238"/>
      <c r="C165" s="259" t="s">
        <v>672</v>
      </c>
      <c r="D165" s="259"/>
      <c r="E165" s="259"/>
      <c r="F165" s="260" t="s">
        <v>673</v>
      </c>
      <c r="G165" s="296"/>
      <c r="H165" s="297"/>
      <c r="I165" s="297"/>
      <c r="J165" s="259" t="s">
        <v>674</v>
      </c>
      <c r="K165" s="239"/>
    </row>
    <row r="166" spans="2:11" ht="5.25" customHeight="1">
      <c r="B166" s="265"/>
      <c r="C166" s="262"/>
      <c r="D166" s="262"/>
      <c r="E166" s="262"/>
      <c r="F166" s="262"/>
      <c r="G166" s="263"/>
      <c r="H166" s="262"/>
      <c r="I166" s="262"/>
      <c r="J166" s="262"/>
      <c r="K166" s="286"/>
    </row>
    <row r="167" spans="2:11" ht="15" customHeight="1">
      <c r="B167" s="265"/>
      <c r="C167" s="245" t="s">
        <v>678</v>
      </c>
      <c r="D167" s="245"/>
      <c r="E167" s="245"/>
      <c r="F167" s="264" t="s">
        <v>675</v>
      </c>
      <c r="G167" s="245"/>
      <c r="H167" s="245" t="s">
        <v>714</v>
      </c>
      <c r="I167" s="245" t="s">
        <v>677</v>
      </c>
      <c r="J167" s="245">
        <v>120</v>
      </c>
      <c r="K167" s="286"/>
    </row>
    <row r="168" spans="2:11" ht="15" customHeight="1">
      <c r="B168" s="265"/>
      <c r="C168" s="245" t="s">
        <v>723</v>
      </c>
      <c r="D168" s="245"/>
      <c r="E168" s="245"/>
      <c r="F168" s="264" t="s">
        <v>675</v>
      </c>
      <c r="G168" s="245"/>
      <c r="H168" s="245" t="s">
        <v>724</v>
      </c>
      <c r="I168" s="245" t="s">
        <v>677</v>
      </c>
      <c r="J168" s="245" t="s">
        <v>725</v>
      </c>
      <c r="K168" s="286"/>
    </row>
    <row r="169" spans="2:11" ht="15" customHeight="1">
      <c r="B169" s="265"/>
      <c r="C169" s="245" t="s">
        <v>624</v>
      </c>
      <c r="D169" s="245"/>
      <c r="E169" s="245"/>
      <c r="F169" s="264" t="s">
        <v>675</v>
      </c>
      <c r="G169" s="245"/>
      <c r="H169" s="245" t="s">
        <v>741</v>
      </c>
      <c r="I169" s="245" t="s">
        <v>677</v>
      </c>
      <c r="J169" s="245" t="s">
        <v>725</v>
      </c>
      <c r="K169" s="286"/>
    </row>
    <row r="170" spans="2:11" ht="15" customHeight="1">
      <c r="B170" s="265"/>
      <c r="C170" s="245" t="s">
        <v>680</v>
      </c>
      <c r="D170" s="245"/>
      <c r="E170" s="245"/>
      <c r="F170" s="264" t="s">
        <v>681</v>
      </c>
      <c r="G170" s="245"/>
      <c r="H170" s="245" t="s">
        <v>741</v>
      </c>
      <c r="I170" s="245" t="s">
        <v>677</v>
      </c>
      <c r="J170" s="245">
        <v>50</v>
      </c>
      <c r="K170" s="286"/>
    </row>
    <row r="171" spans="2:11" ht="15" customHeight="1">
      <c r="B171" s="265"/>
      <c r="C171" s="245" t="s">
        <v>683</v>
      </c>
      <c r="D171" s="245"/>
      <c r="E171" s="245"/>
      <c r="F171" s="264" t="s">
        <v>675</v>
      </c>
      <c r="G171" s="245"/>
      <c r="H171" s="245" t="s">
        <v>741</v>
      </c>
      <c r="I171" s="245" t="s">
        <v>685</v>
      </c>
      <c r="J171" s="245"/>
      <c r="K171" s="286"/>
    </row>
    <row r="172" spans="2:11" ht="15" customHeight="1">
      <c r="B172" s="265"/>
      <c r="C172" s="245" t="s">
        <v>694</v>
      </c>
      <c r="D172" s="245"/>
      <c r="E172" s="245"/>
      <c r="F172" s="264" t="s">
        <v>681</v>
      </c>
      <c r="G172" s="245"/>
      <c r="H172" s="245" t="s">
        <v>741</v>
      </c>
      <c r="I172" s="245" t="s">
        <v>677</v>
      </c>
      <c r="J172" s="245">
        <v>50</v>
      </c>
      <c r="K172" s="286"/>
    </row>
    <row r="173" spans="2:11" ht="15" customHeight="1">
      <c r="B173" s="265"/>
      <c r="C173" s="245" t="s">
        <v>702</v>
      </c>
      <c r="D173" s="245"/>
      <c r="E173" s="245"/>
      <c r="F173" s="264" t="s">
        <v>681</v>
      </c>
      <c r="G173" s="245"/>
      <c r="H173" s="245" t="s">
        <v>741</v>
      </c>
      <c r="I173" s="245" t="s">
        <v>677</v>
      </c>
      <c r="J173" s="245">
        <v>50</v>
      </c>
      <c r="K173" s="286"/>
    </row>
    <row r="174" spans="2:11" ht="15" customHeight="1">
      <c r="B174" s="265"/>
      <c r="C174" s="245" t="s">
        <v>700</v>
      </c>
      <c r="D174" s="245"/>
      <c r="E174" s="245"/>
      <c r="F174" s="264" t="s">
        <v>681</v>
      </c>
      <c r="G174" s="245"/>
      <c r="H174" s="245" t="s">
        <v>741</v>
      </c>
      <c r="I174" s="245" t="s">
        <v>677</v>
      </c>
      <c r="J174" s="245">
        <v>50</v>
      </c>
      <c r="K174" s="286"/>
    </row>
    <row r="175" spans="2:11" ht="15" customHeight="1">
      <c r="B175" s="265"/>
      <c r="C175" s="245" t="s">
        <v>107</v>
      </c>
      <c r="D175" s="245"/>
      <c r="E175" s="245"/>
      <c r="F175" s="264" t="s">
        <v>675</v>
      </c>
      <c r="G175" s="245"/>
      <c r="H175" s="245" t="s">
        <v>742</v>
      </c>
      <c r="I175" s="245" t="s">
        <v>743</v>
      </c>
      <c r="J175" s="245"/>
      <c r="K175" s="286"/>
    </row>
    <row r="176" spans="2:11" ht="15" customHeight="1">
      <c r="B176" s="265"/>
      <c r="C176" s="245" t="s">
        <v>55</v>
      </c>
      <c r="D176" s="245"/>
      <c r="E176" s="245"/>
      <c r="F176" s="264" t="s">
        <v>675</v>
      </c>
      <c r="G176" s="245"/>
      <c r="H176" s="245" t="s">
        <v>744</v>
      </c>
      <c r="I176" s="245" t="s">
        <v>745</v>
      </c>
      <c r="J176" s="245">
        <v>1</v>
      </c>
      <c r="K176" s="286"/>
    </row>
    <row r="177" spans="2:11" ht="15" customHeight="1">
      <c r="B177" s="265"/>
      <c r="C177" s="245" t="s">
        <v>51</v>
      </c>
      <c r="D177" s="245"/>
      <c r="E177" s="245"/>
      <c r="F177" s="264" t="s">
        <v>675</v>
      </c>
      <c r="G177" s="245"/>
      <c r="H177" s="245" t="s">
        <v>746</v>
      </c>
      <c r="I177" s="245" t="s">
        <v>677</v>
      </c>
      <c r="J177" s="245">
        <v>20</v>
      </c>
      <c r="K177" s="286"/>
    </row>
    <row r="178" spans="2:11" ht="15" customHeight="1">
      <c r="B178" s="265"/>
      <c r="C178" s="245" t="s">
        <v>108</v>
      </c>
      <c r="D178" s="245"/>
      <c r="E178" s="245"/>
      <c r="F178" s="264" t="s">
        <v>675</v>
      </c>
      <c r="G178" s="245"/>
      <c r="H178" s="245" t="s">
        <v>747</v>
      </c>
      <c r="I178" s="245" t="s">
        <v>677</v>
      </c>
      <c r="J178" s="245">
        <v>255</v>
      </c>
      <c r="K178" s="286"/>
    </row>
    <row r="179" spans="2:11" ht="15" customHeight="1">
      <c r="B179" s="265"/>
      <c r="C179" s="245" t="s">
        <v>109</v>
      </c>
      <c r="D179" s="245"/>
      <c r="E179" s="245"/>
      <c r="F179" s="264" t="s">
        <v>675</v>
      </c>
      <c r="G179" s="245"/>
      <c r="H179" s="245" t="s">
        <v>640</v>
      </c>
      <c r="I179" s="245" t="s">
        <v>677</v>
      </c>
      <c r="J179" s="245">
        <v>10</v>
      </c>
      <c r="K179" s="286"/>
    </row>
    <row r="180" spans="2:11" ht="15" customHeight="1">
      <c r="B180" s="265"/>
      <c r="C180" s="245" t="s">
        <v>110</v>
      </c>
      <c r="D180" s="245"/>
      <c r="E180" s="245"/>
      <c r="F180" s="264" t="s">
        <v>675</v>
      </c>
      <c r="G180" s="245"/>
      <c r="H180" s="245" t="s">
        <v>748</v>
      </c>
      <c r="I180" s="245" t="s">
        <v>709</v>
      </c>
      <c r="J180" s="245"/>
      <c r="K180" s="286"/>
    </row>
    <row r="181" spans="2:11" ht="15" customHeight="1">
      <c r="B181" s="265"/>
      <c r="C181" s="245" t="s">
        <v>749</v>
      </c>
      <c r="D181" s="245"/>
      <c r="E181" s="245"/>
      <c r="F181" s="264" t="s">
        <v>675</v>
      </c>
      <c r="G181" s="245"/>
      <c r="H181" s="245" t="s">
        <v>750</v>
      </c>
      <c r="I181" s="245" t="s">
        <v>709</v>
      </c>
      <c r="J181" s="245"/>
      <c r="K181" s="286"/>
    </row>
    <row r="182" spans="2:11" ht="15" customHeight="1">
      <c r="B182" s="265"/>
      <c r="C182" s="245" t="s">
        <v>738</v>
      </c>
      <c r="D182" s="245"/>
      <c r="E182" s="245"/>
      <c r="F182" s="264" t="s">
        <v>675</v>
      </c>
      <c r="G182" s="245"/>
      <c r="H182" s="245" t="s">
        <v>751</v>
      </c>
      <c r="I182" s="245" t="s">
        <v>709</v>
      </c>
      <c r="J182" s="245"/>
      <c r="K182" s="286"/>
    </row>
    <row r="183" spans="2:11" ht="15" customHeight="1">
      <c r="B183" s="265"/>
      <c r="C183" s="245" t="s">
        <v>112</v>
      </c>
      <c r="D183" s="245"/>
      <c r="E183" s="245"/>
      <c r="F183" s="264" t="s">
        <v>681</v>
      </c>
      <c r="G183" s="245"/>
      <c r="H183" s="245" t="s">
        <v>752</v>
      </c>
      <c r="I183" s="245" t="s">
        <v>677</v>
      </c>
      <c r="J183" s="245">
        <v>50</v>
      </c>
      <c r="K183" s="286"/>
    </row>
    <row r="184" spans="2:11" ht="15" customHeight="1">
      <c r="B184" s="265"/>
      <c r="C184" s="245" t="s">
        <v>753</v>
      </c>
      <c r="D184" s="245"/>
      <c r="E184" s="245"/>
      <c r="F184" s="264" t="s">
        <v>681</v>
      </c>
      <c r="G184" s="245"/>
      <c r="H184" s="245" t="s">
        <v>754</v>
      </c>
      <c r="I184" s="245" t="s">
        <v>755</v>
      </c>
      <c r="J184" s="245"/>
      <c r="K184" s="286"/>
    </row>
    <row r="185" spans="2:11" ht="15" customHeight="1">
      <c r="B185" s="265"/>
      <c r="C185" s="245" t="s">
        <v>756</v>
      </c>
      <c r="D185" s="245"/>
      <c r="E185" s="245"/>
      <c r="F185" s="264" t="s">
        <v>681</v>
      </c>
      <c r="G185" s="245"/>
      <c r="H185" s="245" t="s">
        <v>757</v>
      </c>
      <c r="I185" s="245" t="s">
        <v>755</v>
      </c>
      <c r="J185" s="245"/>
      <c r="K185" s="286"/>
    </row>
    <row r="186" spans="2:11" ht="15" customHeight="1">
      <c r="B186" s="265"/>
      <c r="C186" s="245" t="s">
        <v>758</v>
      </c>
      <c r="D186" s="245"/>
      <c r="E186" s="245"/>
      <c r="F186" s="264" t="s">
        <v>681</v>
      </c>
      <c r="G186" s="245"/>
      <c r="H186" s="245" t="s">
        <v>759</v>
      </c>
      <c r="I186" s="245" t="s">
        <v>755</v>
      </c>
      <c r="J186" s="245"/>
      <c r="K186" s="286"/>
    </row>
    <row r="187" spans="2:11" ht="15" customHeight="1">
      <c r="B187" s="265"/>
      <c r="C187" s="298" t="s">
        <v>760</v>
      </c>
      <c r="D187" s="245"/>
      <c r="E187" s="245"/>
      <c r="F187" s="264" t="s">
        <v>681</v>
      </c>
      <c r="G187" s="245"/>
      <c r="H187" s="245" t="s">
        <v>761</v>
      </c>
      <c r="I187" s="245" t="s">
        <v>762</v>
      </c>
      <c r="J187" s="299" t="s">
        <v>763</v>
      </c>
      <c r="K187" s="286"/>
    </row>
    <row r="188" spans="2:11" ht="15" customHeight="1">
      <c r="B188" s="265"/>
      <c r="C188" s="250" t="s">
        <v>40</v>
      </c>
      <c r="D188" s="245"/>
      <c r="E188" s="245"/>
      <c r="F188" s="264" t="s">
        <v>675</v>
      </c>
      <c r="G188" s="245"/>
      <c r="H188" s="241" t="s">
        <v>764</v>
      </c>
      <c r="I188" s="245" t="s">
        <v>765</v>
      </c>
      <c r="J188" s="245"/>
      <c r="K188" s="286"/>
    </row>
    <row r="189" spans="2:11" ht="15" customHeight="1">
      <c r="B189" s="265"/>
      <c r="C189" s="250" t="s">
        <v>766</v>
      </c>
      <c r="D189" s="245"/>
      <c r="E189" s="245"/>
      <c r="F189" s="264" t="s">
        <v>675</v>
      </c>
      <c r="G189" s="245"/>
      <c r="H189" s="245" t="s">
        <v>767</v>
      </c>
      <c r="I189" s="245" t="s">
        <v>709</v>
      </c>
      <c r="J189" s="245"/>
      <c r="K189" s="286"/>
    </row>
    <row r="190" spans="2:11" ht="15" customHeight="1">
      <c r="B190" s="265"/>
      <c r="C190" s="250" t="s">
        <v>768</v>
      </c>
      <c r="D190" s="245"/>
      <c r="E190" s="245"/>
      <c r="F190" s="264" t="s">
        <v>675</v>
      </c>
      <c r="G190" s="245"/>
      <c r="H190" s="245" t="s">
        <v>769</v>
      </c>
      <c r="I190" s="245" t="s">
        <v>709</v>
      </c>
      <c r="J190" s="245"/>
      <c r="K190" s="286"/>
    </row>
    <row r="191" spans="2:11" ht="15" customHeight="1">
      <c r="B191" s="265"/>
      <c r="C191" s="250" t="s">
        <v>770</v>
      </c>
      <c r="D191" s="245"/>
      <c r="E191" s="245"/>
      <c r="F191" s="264" t="s">
        <v>681</v>
      </c>
      <c r="G191" s="245"/>
      <c r="H191" s="245" t="s">
        <v>771</v>
      </c>
      <c r="I191" s="245" t="s">
        <v>709</v>
      </c>
      <c r="J191" s="245"/>
      <c r="K191" s="286"/>
    </row>
    <row r="192" spans="2:11" ht="15" customHeight="1">
      <c r="B192" s="292"/>
      <c r="C192" s="300"/>
      <c r="D192" s="274"/>
      <c r="E192" s="274"/>
      <c r="F192" s="274"/>
      <c r="G192" s="274"/>
      <c r="H192" s="274"/>
      <c r="I192" s="274"/>
      <c r="J192" s="274"/>
      <c r="K192" s="293"/>
    </row>
    <row r="193" spans="2:11" ht="18.75" customHeight="1">
      <c r="B193" s="241"/>
      <c r="C193" s="245"/>
      <c r="D193" s="245"/>
      <c r="E193" s="245"/>
      <c r="F193" s="264"/>
      <c r="G193" s="245"/>
      <c r="H193" s="245"/>
      <c r="I193" s="245"/>
      <c r="J193" s="245"/>
      <c r="K193" s="241"/>
    </row>
    <row r="194" spans="2:11" ht="18.75" customHeight="1">
      <c r="B194" s="241"/>
      <c r="C194" s="245"/>
      <c r="D194" s="245"/>
      <c r="E194" s="245"/>
      <c r="F194" s="264"/>
      <c r="G194" s="245"/>
      <c r="H194" s="245"/>
      <c r="I194" s="245"/>
      <c r="J194" s="245"/>
      <c r="K194" s="241"/>
    </row>
    <row r="195" spans="2:11" ht="18.75" customHeight="1">
      <c r="B195" s="251"/>
      <c r="C195" s="251"/>
      <c r="D195" s="251"/>
      <c r="E195" s="251"/>
      <c r="F195" s="251"/>
      <c r="G195" s="251"/>
      <c r="H195" s="251"/>
      <c r="I195" s="251"/>
      <c r="J195" s="251"/>
      <c r="K195" s="251"/>
    </row>
    <row r="196" spans="2:11">
      <c r="B196" s="233"/>
      <c r="C196" s="234"/>
      <c r="D196" s="234"/>
      <c r="E196" s="234"/>
      <c r="F196" s="234"/>
      <c r="G196" s="234"/>
      <c r="H196" s="234"/>
      <c r="I196" s="234"/>
      <c r="J196" s="234"/>
      <c r="K196" s="235"/>
    </row>
    <row r="197" spans="2:11" ht="21">
      <c r="B197" s="236"/>
      <c r="C197" s="359" t="s">
        <v>772</v>
      </c>
      <c r="D197" s="359"/>
      <c r="E197" s="359"/>
      <c r="F197" s="359"/>
      <c r="G197" s="359"/>
      <c r="H197" s="359"/>
      <c r="I197" s="359"/>
      <c r="J197" s="359"/>
      <c r="K197" s="237"/>
    </row>
    <row r="198" spans="2:11" ht="25.5" customHeight="1">
      <c r="B198" s="236"/>
      <c r="C198" s="301" t="s">
        <v>773</v>
      </c>
      <c r="D198" s="301"/>
      <c r="E198" s="301"/>
      <c r="F198" s="301" t="s">
        <v>774</v>
      </c>
      <c r="G198" s="302"/>
      <c r="H198" s="358" t="s">
        <v>775</v>
      </c>
      <c r="I198" s="358"/>
      <c r="J198" s="358"/>
      <c r="K198" s="237"/>
    </row>
    <row r="199" spans="2:11" ht="5.25" customHeight="1">
      <c r="B199" s="265"/>
      <c r="C199" s="262"/>
      <c r="D199" s="262"/>
      <c r="E199" s="262"/>
      <c r="F199" s="262"/>
      <c r="G199" s="245"/>
      <c r="H199" s="262"/>
      <c r="I199" s="262"/>
      <c r="J199" s="262"/>
      <c r="K199" s="286"/>
    </row>
    <row r="200" spans="2:11" ht="15" customHeight="1">
      <c r="B200" s="265"/>
      <c r="C200" s="245" t="s">
        <v>765</v>
      </c>
      <c r="D200" s="245"/>
      <c r="E200" s="245"/>
      <c r="F200" s="264" t="s">
        <v>41</v>
      </c>
      <c r="G200" s="245"/>
      <c r="H200" s="356" t="s">
        <v>776</v>
      </c>
      <c r="I200" s="356"/>
      <c r="J200" s="356"/>
      <c r="K200" s="286"/>
    </row>
    <row r="201" spans="2:11" ht="15" customHeight="1">
      <c r="B201" s="265"/>
      <c r="C201" s="271"/>
      <c r="D201" s="245"/>
      <c r="E201" s="245"/>
      <c r="F201" s="264" t="s">
        <v>42</v>
      </c>
      <c r="G201" s="245"/>
      <c r="H201" s="356" t="s">
        <v>777</v>
      </c>
      <c r="I201" s="356"/>
      <c r="J201" s="356"/>
      <c r="K201" s="286"/>
    </row>
    <row r="202" spans="2:11" ht="15" customHeight="1">
      <c r="B202" s="265"/>
      <c r="C202" s="271"/>
      <c r="D202" s="245"/>
      <c r="E202" s="245"/>
      <c r="F202" s="264" t="s">
        <v>45</v>
      </c>
      <c r="G202" s="245"/>
      <c r="H202" s="356" t="s">
        <v>778</v>
      </c>
      <c r="I202" s="356"/>
      <c r="J202" s="356"/>
      <c r="K202" s="286"/>
    </row>
    <row r="203" spans="2:11" ht="15" customHeight="1">
      <c r="B203" s="265"/>
      <c r="C203" s="245"/>
      <c r="D203" s="245"/>
      <c r="E203" s="245"/>
      <c r="F203" s="264" t="s">
        <v>43</v>
      </c>
      <c r="G203" s="245"/>
      <c r="H203" s="356" t="s">
        <v>779</v>
      </c>
      <c r="I203" s="356"/>
      <c r="J203" s="356"/>
      <c r="K203" s="286"/>
    </row>
    <row r="204" spans="2:11" ht="15" customHeight="1">
      <c r="B204" s="265"/>
      <c r="C204" s="245"/>
      <c r="D204" s="245"/>
      <c r="E204" s="245"/>
      <c r="F204" s="264" t="s">
        <v>44</v>
      </c>
      <c r="G204" s="245"/>
      <c r="H204" s="356" t="s">
        <v>780</v>
      </c>
      <c r="I204" s="356"/>
      <c r="J204" s="356"/>
      <c r="K204" s="286"/>
    </row>
    <row r="205" spans="2:11" ht="15" customHeight="1">
      <c r="B205" s="265"/>
      <c r="C205" s="245"/>
      <c r="D205" s="245"/>
      <c r="E205" s="245"/>
      <c r="F205" s="264"/>
      <c r="G205" s="245"/>
      <c r="H205" s="245"/>
      <c r="I205" s="245"/>
      <c r="J205" s="245"/>
      <c r="K205" s="286"/>
    </row>
    <row r="206" spans="2:11" ht="15" customHeight="1">
      <c r="B206" s="265"/>
      <c r="C206" s="245" t="s">
        <v>721</v>
      </c>
      <c r="D206" s="245"/>
      <c r="E206" s="245"/>
      <c r="F206" s="264" t="s">
        <v>77</v>
      </c>
      <c r="G206" s="245"/>
      <c r="H206" s="356" t="s">
        <v>781</v>
      </c>
      <c r="I206" s="356"/>
      <c r="J206" s="356"/>
      <c r="K206" s="286"/>
    </row>
    <row r="207" spans="2:11" ht="15" customHeight="1">
      <c r="B207" s="265"/>
      <c r="C207" s="271"/>
      <c r="D207" s="245"/>
      <c r="E207" s="245"/>
      <c r="F207" s="264" t="s">
        <v>618</v>
      </c>
      <c r="G207" s="245"/>
      <c r="H207" s="356" t="s">
        <v>619</v>
      </c>
      <c r="I207" s="356"/>
      <c r="J207" s="356"/>
      <c r="K207" s="286"/>
    </row>
    <row r="208" spans="2:11" ht="15" customHeight="1">
      <c r="B208" s="265"/>
      <c r="C208" s="245"/>
      <c r="D208" s="245"/>
      <c r="E208" s="245"/>
      <c r="F208" s="264" t="s">
        <v>616</v>
      </c>
      <c r="G208" s="245"/>
      <c r="H208" s="356" t="s">
        <v>782</v>
      </c>
      <c r="I208" s="356"/>
      <c r="J208" s="356"/>
      <c r="K208" s="286"/>
    </row>
    <row r="209" spans="2:11" ht="15" customHeight="1">
      <c r="B209" s="303"/>
      <c r="C209" s="271"/>
      <c r="D209" s="271"/>
      <c r="E209" s="271"/>
      <c r="F209" s="264" t="s">
        <v>620</v>
      </c>
      <c r="G209" s="250"/>
      <c r="H209" s="357" t="s">
        <v>621</v>
      </c>
      <c r="I209" s="357"/>
      <c r="J209" s="357"/>
      <c r="K209" s="304"/>
    </row>
    <row r="210" spans="2:11" ht="15" customHeight="1">
      <c r="B210" s="303"/>
      <c r="C210" s="271"/>
      <c r="D210" s="271"/>
      <c r="E210" s="271"/>
      <c r="F210" s="264" t="s">
        <v>622</v>
      </c>
      <c r="G210" s="250"/>
      <c r="H210" s="357" t="s">
        <v>783</v>
      </c>
      <c r="I210" s="357"/>
      <c r="J210" s="357"/>
      <c r="K210" s="304"/>
    </row>
    <row r="211" spans="2:11" ht="15" customHeight="1">
      <c r="B211" s="303"/>
      <c r="C211" s="271"/>
      <c r="D211" s="271"/>
      <c r="E211" s="271"/>
      <c r="F211" s="305"/>
      <c r="G211" s="250"/>
      <c r="H211" s="306"/>
      <c r="I211" s="306"/>
      <c r="J211" s="306"/>
      <c r="K211" s="304"/>
    </row>
    <row r="212" spans="2:11" ht="15" customHeight="1">
      <c r="B212" s="303"/>
      <c r="C212" s="245" t="s">
        <v>745</v>
      </c>
      <c r="D212" s="271"/>
      <c r="E212" s="271"/>
      <c r="F212" s="264">
        <v>1</v>
      </c>
      <c r="G212" s="250"/>
      <c r="H212" s="357" t="s">
        <v>784</v>
      </c>
      <c r="I212" s="357"/>
      <c r="J212" s="357"/>
      <c r="K212" s="304"/>
    </row>
    <row r="213" spans="2:11" ht="15" customHeight="1">
      <c r="B213" s="303"/>
      <c r="C213" s="271"/>
      <c r="D213" s="271"/>
      <c r="E213" s="271"/>
      <c r="F213" s="264">
        <v>2</v>
      </c>
      <c r="G213" s="250"/>
      <c r="H213" s="357" t="s">
        <v>785</v>
      </c>
      <c r="I213" s="357"/>
      <c r="J213" s="357"/>
      <c r="K213" s="304"/>
    </row>
    <row r="214" spans="2:11" ht="15" customHeight="1">
      <c r="B214" s="303"/>
      <c r="C214" s="271"/>
      <c r="D214" s="271"/>
      <c r="E214" s="271"/>
      <c r="F214" s="264">
        <v>3</v>
      </c>
      <c r="G214" s="250"/>
      <c r="H214" s="357" t="s">
        <v>786</v>
      </c>
      <c r="I214" s="357"/>
      <c r="J214" s="357"/>
      <c r="K214" s="304"/>
    </row>
    <row r="215" spans="2:11" ht="15" customHeight="1">
      <c r="B215" s="303"/>
      <c r="C215" s="271"/>
      <c r="D215" s="271"/>
      <c r="E215" s="271"/>
      <c r="F215" s="264">
        <v>4</v>
      </c>
      <c r="G215" s="250"/>
      <c r="H215" s="357" t="s">
        <v>787</v>
      </c>
      <c r="I215" s="357"/>
      <c r="J215" s="357"/>
      <c r="K215" s="304"/>
    </row>
    <row r="216" spans="2:11" ht="12.75" customHeight="1">
      <c r="B216" s="307"/>
      <c r="C216" s="308"/>
      <c r="D216" s="308"/>
      <c r="E216" s="308"/>
      <c r="F216" s="308"/>
      <c r="G216" s="308"/>
      <c r="H216" s="308"/>
      <c r="I216" s="308"/>
      <c r="J216" s="308"/>
      <c r="K216" s="30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301 - Kanalizace</vt:lpstr>
      <vt:lpstr>SO 302 - Vodovod</vt:lpstr>
      <vt:lpstr>Pokyny pro vyplnění</vt:lpstr>
      <vt:lpstr>'Rekapitulace stavby'!Názvy_tisku</vt:lpstr>
      <vt:lpstr>'SO 301 - Kanalizace'!Názvy_tisku</vt:lpstr>
      <vt:lpstr>'SO 302 - Vodovod'!Názvy_tisku</vt:lpstr>
      <vt:lpstr>'Pokyny pro vyplnění'!Oblast_tisku</vt:lpstr>
      <vt:lpstr>'Rekapitulace stavby'!Oblast_tisku</vt:lpstr>
      <vt:lpstr>'SO 301 - Kanalizace'!Oblast_tisku</vt:lpstr>
      <vt:lpstr>'SO 302 - Vodovod'!Oblast_tisku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2018-03-20T07:38:48Z</dcterms:created>
  <dcterms:modified xsi:type="dcterms:W3CDTF">2018-03-20T07:39:41Z</dcterms:modified>
</cp:coreProperties>
</file>